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emontáže" sheetId="2" r:id="rId2"/>
    <sheet name="02 - Sanace krovu" sheetId="3" r:id="rId3"/>
    <sheet name="03 - Střecha" sheetId="4" r:id="rId4"/>
    <sheet name="04 - Hromosvod" sheetId="5" r:id="rId5"/>
    <sheet name="B - Oprava fasády" sheetId="6" r:id="rId6"/>
    <sheet name="C - LEŠENÍ" sheetId="7" r:id="rId7"/>
    <sheet name="D - VRN" sheetId="8" r:id="rId8"/>
    <sheet name="Pokyny pro vyplnění" sheetId="9" r:id="rId9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'01 - Demontáže'!$C$90:$K$196</definedName>
    <definedName name="_xlnm.Print_Area" localSheetId="1">'01 - Demontáže'!$C$4:$J$41,'01 - Demontáže'!$C$47:$J$70,'01 - Demontáže'!$C$76:$K$196</definedName>
    <definedName name="_xlnm.Print_Titles" localSheetId="1">'01 - Demontáže'!$90:$90</definedName>
    <definedName name="_xlnm._FilterDatabase" localSheetId="2" hidden="1">'02 - Sanace krovu'!$C$91:$K$153</definedName>
    <definedName name="_xlnm.Print_Area" localSheetId="2">'02 - Sanace krovu'!$C$4:$J$41,'02 - Sanace krovu'!$C$47:$J$71,'02 - Sanace krovu'!$C$77:$K$153</definedName>
    <definedName name="_xlnm.Print_Titles" localSheetId="2">'02 - Sanace krovu'!$91:$91</definedName>
    <definedName name="_xlnm._FilterDatabase" localSheetId="3" hidden="1">'03 - Střecha'!$C$94:$K$398</definedName>
    <definedName name="_xlnm.Print_Area" localSheetId="3">'03 - Střecha'!$C$4:$J$41,'03 - Střecha'!$C$47:$J$74,'03 - Střecha'!$C$80:$K$398</definedName>
    <definedName name="_xlnm.Print_Titles" localSheetId="3">'03 - Střecha'!$94:$94</definedName>
    <definedName name="_xlnm._FilterDatabase" localSheetId="4" hidden="1">'04 - Hromosvod'!$C$90:$K$157</definedName>
    <definedName name="_xlnm.Print_Area" localSheetId="4">'04 - Hromosvod'!$C$4:$J$41,'04 - Hromosvod'!$C$47:$J$70,'04 - Hromosvod'!$C$76:$K$157</definedName>
    <definedName name="_xlnm.Print_Titles" localSheetId="4">'04 - Hromosvod'!$90:$90</definedName>
    <definedName name="_xlnm._FilterDatabase" localSheetId="5" hidden="1">'B - Oprava fasády'!$C$88:$K$251</definedName>
    <definedName name="_xlnm.Print_Area" localSheetId="5">'B - Oprava fasády'!$C$4:$J$39,'B - Oprava fasády'!$C$45:$J$70,'B - Oprava fasády'!$C$76:$K$251</definedName>
    <definedName name="_xlnm.Print_Titles" localSheetId="5">'B - Oprava fasády'!$88:$88</definedName>
    <definedName name="_xlnm._FilterDatabase" localSheetId="6" hidden="1">'C - LEŠENÍ'!$C$80:$K$115</definedName>
    <definedName name="_xlnm.Print_Area" localSheetId="6">'C - LEŠENÍ'!$C$4:$J$39,'C - LEŠENÍ'!$C$45:$J$62,'C - LEŠENÍ'!$C$68:$K$115</definedName>
    <definedName name="_xlnm.Print_Titles" localSheetId="6">'C - LEŠENÍ'!$80:$80</definedName>
    <definedName name="_xlnm._FilterDatabase" localSheetId="7" hidden="1">'D - VRN'!$C$83:$K$117</definedName>
    <definedName name="_xlnm.Print_Area" localSheetId="7">'D - VRN'!$C$4:$J$39,'D - VRN'!$C$45:$J$65,'D - VRN'!$C$71:$K$117</definedName>
    <definedName name="_xlnm.Print_Titles" localSheetId="7">'D - VRN'!$83:$83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2"/>
  <c i="8" r="J35"/>
  <c i="1" r="AX62"/>
  <c i="8" r="BI114"/>
  <c r="BH114"/>
  <c r="BG114"/>
  <c r="BF114"/>
  <c r="T114"/>
  <c r="T113"/>
  <c r="R114"/>
  <c r="R113"/>
  <c r="P114"/>
  <c r="P113"/>
  <c r="BI109"/>
  <c r="BH109"/>
  <c r="BG109"/>
  <c r="BF109"/>
  <c r="T109"/>
  <c r="T108"/>
  <c r="R109"/>
  <c r="R108"/>
  <c r="P109"/>
  <c r="P108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F78"/>
  <c r="E76"/>
  <c r="J55"/>
  <c r="F52"/>
  <c r="E50"/>
  <c r="J21"/>
  <c r="E21"/>
  <c r="J80"/>
  <c r="J20"/>
  <c r="J18"/>
  <c r="E18"/>
  <c r="F81"/>
  <c r="J17"/>
  <c r="J15"/>
  <c r="E15"/>
  <c r="F54"/>
  <c r="J14"/>
  <c r="J12"/>
  <c r="J52"/>
  <c r="E7"/>
  <c r="E74"/>
  <c i="7" r="J37"/>
  <c r="J36"/>
  <c i="1" r="AY61"/>
  <c i="7" r="J35"/>
  <c i="1" r="AX61"/>
  <c i="7"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BI84"/>
  <c r="BH84"/>
  <c r="BG84"/>
  <c r="BF84"/>
  <c r="T84"/>
  <c r="R84"/>
  <c r="P84"/>
  <c r="J78"/>
  <c r="F75"/>
  <c r="E73"/>
  <c r="J55"/>
  <c r="F52"/>
  <c r="E50"/>
  <c r="J21"/>
  <c r="E21"/>
  <c r="J77"/>
  <c r="J20"/>
  <c r="J18"/>
  <c r="E18"/>
  <c r="F55"/>
  <c r="J17"/>
  <c r="J15"/>
  <c r="E15"/>
  <c r="F54"/>
  <c r="J14"/>
  <c r="J12"/>
  <c r="J75"/>
  <c r="E7"/>
  <c r="E71"/>
  <c i="6" r="J37"/>
  <c r="J36"/>
  <c i="1" r="AY60"/>
  <c i="6" r="J35"/>
  <c i="1" r="AX60"/>
  <c i="6" r="BI249"/>
  <c r="BH249"/>
  <c r="BG249"/>
  <c r="BF249"/>
  <c r="T249"/>
  <c r="R249"/>
  <c r="P249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J86"/>
  <c r="F83"/>
  <c r="E81"/>
  <c r="J55"/>
  <c r="F52"/>
  <c r="E50"/>
  <c r="J21"/>
  <c r="E21"/>
  <c r="J85"/>
  <c r="J20"/>
  <c r="J18"/>
  <c r="E18"/>
  <c r="F55"/>
  <c r="J17"/>
  <c r="J15"/>
  <c r="E15"/>
  <c r="F85"/>
  <c r="J14"/>
  <c r="J12"/>
  <c r="J83"/>
  <c r="E7"/>
  <c r="E48"/>
  <c i="5" r="J39"/>
  <c r="J38"/>
  <c i="1" r="AY59"/>
  <c i="5" r="J37"/>
  <c i="1" r="AX59"/>
  <c i="5"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F85"/>
  <c r="E83"/>
  <c r="J59"/>
  <c r="F56"/>
  <c r="E54"/>
  <c r="J23"/>
  <c r="E23"/>
  <c r="J87"/>
  <c r="J22"/>
  <c r="J20"/>
  <c r="E20"/>
  <c r="F59"/>
  <c r="J19"/>
  <c r="J17"/>
  <c r="E17"/>
  <c r="F58"/>
  <c r="J16"/>
  <c r="J14"/>
  <c r="J85"/>
  <c r="E7"/>
  <c r="E79"/>
  <c i="4" r="J39"/>
  <c r="J38"/>
  <c i="1" r="AY58"/>
  <c i="4" r="J37"/>
  <c i="1" r="AX58"/>
  <c i="4"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38"/>
  <c r="BH338"/>
  <c r="BG338"/>
  <c r="BF338"/>
  <c r="T338"/>
  <c r="R338"/>
  <c r="P338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T101"/>
  <c r="R102"/>
  <c r="R101"/>
  <c r="P102"/>
  <c r="P101"/>
  <c r="BI98"/>
  <c r="BH98"/>
  <c r="BG98"/>
  <c r="BF98"/>
  <c r="T98"/>
  <c r="T97"/>
  <c r="T96"/>
  <c r="R98"/>
  <c r="R97"/>
  <c r="R96"/>
  <c r="P98"/>
  <c r="P97"/>
  <c r="J92"/>
  <c r="F89"/>
  <c r="E87"/>
  <c r="J59"/>
  <c r="F56"/>
  <c r="E54"/>
  <c r="J23"/>
  <c r="E23"/>
  <c r="J91"/>
  <c r="J22"/>
  <c r="J20"/>
  <c r="E20"/>
  <c r="F59"/>
  <c r="J19"/>
  <c r="J17"/>
  <c r="E17"/>
  <c r="F58"/>
  <c r="J16"/>
  <c r="J14"/>
  <c r="J89"/>
  <c r="E7"/>
  <c r="E83"/>
  <c i="3" r="J39"/>
  <c r="J38"/>
  <c i="1" r="AY57"/>
  <c i="3" r="J37"/>
  <c i="1" r="AX57"/>
  <c i="3"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J89"/>
  <c r="F86"/>
  <c r="E84"/>
  <c r="J59"/>
  <c r="F56"/>
  <c r="E54"/>
  <c r="J23"/>
  <c r="E23"/>
  <c r="J58"/>
  <c r="J22"/>
  <c r="J20"/>
  <c r="E20"/>
  <c r="F89"/>
  <c r="J19"/>
  <c r="J17"/>
  <c r="E17"/>
  <c r="F88"/>
  <c r="J16"/>
  <c r="J14"/>
  <c r="J56"/>
  <c r="E7"/>
  <c r="E80"/>
  <c i="2" r="J39"/>
  <c r="J38"/>
  <c i="1" r="AY56"/>
  <c i="2" r="J37"/>
  <c i="1" r="AX56"/>
  <c i="2"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J88"/>
  <c r="F85"/>
  <c r="E83"/>
  <c r="J59"/>
  <c r="F56"/>
  <c r="E54"/>
  <c r="J23"/>
  <c r="E23"/>
  <c r="J87"/>
  <c r="J22"/>
  <c r="J20"/>
  <c r="E20"/>
  <c r="F88"/>
  <c r="J19"/>
  <c r="J17"/>
  <c r="E17"/>
  <c r="F87"/>
  <c r="J16"/>
  <c r="J14"/>
  <c r="J85"/>
  <c r="E7"/>
  <c r="E79"/>
  <c i="1" r="L50"/>
  <c r="AM50"/>
  <c r="AM49"/>
  <c r="L49"/>
  <c r="AM47"/>
  <c r="L47"/>
  <c r="L45"/>
  <c r="L44"/>
  <c i="2" r="BK121"/>
  <c i="3" r="J119"/>
  <c i="4" r="BK314"/>
  <c r="J363"/>
  <c r="BK239"/>
  <c r="J329"/>
  <c r="BK310"/>
  <c i="5" r="J114"/>
  <c r="J112"/>
  <c i="6" r="BK206"/>
  <c r="J116"/>
  <c r="J131"/>
  <c i="7" r="BK87"/>
  <c i="2" r="J168"/>
  <c r="J143"/>
  <c r="J116"/>
  <c r="J36"/>
  <c i="4" r="BK216"/>
  <c r="J289"/>
  <c i="5" r="J144"/>
  <c r="J148"/>
  <c r="J122"/>
  <c i="6" r="J221"/>
  <c r="BK169"/>
  <c r="BK228"/>
  <c r="BK202"/>
  <c i="7" r="J109"/>
  <c i="2" r="BK134"/>
  <c r="J94"/>
  <c i="3" r="J114"/>
  <c i="4" r="J183"/>
  <c r="BK264"/>
  <c r="J317"/>
  <c r="J143"/>
  <c r="J173"/>
  <c r="J267"/>
  <c i="5" r="J120"/>
  <c r="J142"/>
  <c i="6" r="J142"/>
  <c r="BK249"/>
  <c i="7" r="BK109"/>
  <c i="2" r="J172"/>
  <c r="BK151"/>
  <c r="J130"/>
  <c i="3" r="J95"/>
  <c i="4" r="BK293"/>
  <c r="BK178"/>
  <c r="BK226"/>
  <c r="J360"/>
  <c r="J326"/>
  <c r="BK360"/>
  <c r="J253"/>
  <c i="5" r="BK148"/>
  <c r="BK104"/>
  <c r="BK124"/>
  <c r="BK118"/>
  <c i="6" r="BK180"/>
  <c r="BK148"/>
  <c r="J126"/>
  <c r="BK95"/>
  <c i="7" r="BK102"/>
  <c i="8" r="BK104"/>
  <c i="2" r="J186"/>
  <c r="BK176"/>
  <c r="BK158"/>
  <c r="BK143"/>
  <c r="BK113"/>
  <c i="1" r="AS55"/>
  <c i="4" r="BK246"/>
  <c r="J367"/>
  <c r="BK260"/>
  <c r="BK102"/>
  <c r="BK230"/>
  <c r="J298"/>
  <c i="5" r="J118"/>
  <c r="J94"/>
  <c r="BK120"/>
  <c i="6" r="J228"/>
  <c r="J160"/>
  <c r="BK240"/>
  <c i="7" r="J113"/>
  <c i="8" r="J109"/>
  <c i="2" r="BK94"/>
  <c i="3" r="BK99"/>
  <c i="4" r="J111"/>
  <c r="BK120"/>
  <c r="J396"/>
  <c r="BK387"/>
  <c i="5" r="BK146"/>
  <c r="BK108"/>
  <c i="6" r="J187"/>
  <c r="BK163"/>
  <c r="J102"/>
  <c i="8" r="J104"/>
  <c i="2" r="BK161"/>
  <c r="J134"/>
  <c r="J101"/>
  <c i="3" r="BK136"/>
  <c i="4" r="BK326"/>
  <c r="J154"/>
  <c r="J387"/>
  <c r="BK285"/>
  <c r="BK356"/>
  <c r="J157"/>
  <c r="BK343"/>
  <c r="BK124"/>
  <c r="BK157"/>
  <c i="5" r="BK112"/>
  <c r="J132"/>
  <c i="6" r="BK209"/>
  <c r="BK111"/>
  <c r="BK221"/>
  <c r="J92"/>
  <c i="8" r="BK109"/>
  <c i="2" r="J121"/>
  <c i="3" r="J146"/>
  <c i="4" r="BK136"/>
  <c r="BK370"/>
  <c r="BK333"/>
  <c i="5" r="BK156"/>
  <c r="BK116"/>
  <c i="6" r="BK156"/>
  <c r="BK198"/>
  <c i="8" r="BK95"/>
  <c i="2" r="BK155"/>
  <c r="J113"/>
  <c i="3" r="BK141"/>
  <c r="BK111"/>
  <c i="4" r="J257"/>
  <c r="J239"/>
  <c r="BK350"/>
  <c r="J264"/>
  <c r="J293"/>
  <c i="5" r="BK138"/>
  <c r="J134"/>
  <c r="BK136"/>
  <c i="6" r="J224"/>
  <c r="BK92"/>
  <c r="BK145"/>
  <c i="7" r="J91"/>
  <c i="2" r="BK193"/>
  <c r="BK182"/>
  <c r="J164"/>
  <c r="BK104"/>
  <c i="3" r="J141"/>
  <c i="4" r="J281"/>
  <c r="J338"/>
  <c r="J128"/>
  <c r="J221"/>
  <c r="BK107"/>
  <c i="5" r="J153"/>
  <c r="J128"/>
  <c r="J110"/>
  <c i="6" r="J202"/>
  <c r="BK102"/>
  <c r="BK121"/>
  <c i="8" r="J95"/>
  <c i="2" r="F37"/>
  <c r="J158"/>
  <c r="BK107"/>
  <c i="3" r="BK128"/>
  <c r="J99"/>
  <c i="4" r="BK277"/>
  <c r="BK183"/>
  <c r="J235"/>
  <c r="BK384"/>
  <c r="J208"/>
  <c r="J314"/>
  <c r="J322"/>
  <c i="5" r="J138"/>
  <c r="J146"/>
  <c r="BK94"/>
  <c i="6" r="J153"/>
  <c r="J206"/>
  <c r="BK116"/>
  <c i="8" r="BK87"/>
  <c i="3" r="BK146"/>
  <c i="4" r="BK298"/>
  <c r="BK198"/>
  <c r="J198"/>
  <c r="BK253"/>
  <c r="BK188"/>
  <c i="5" r="J156"/>
  <c i="6" r="J236"/>
  <c r="BK126"/>
  <c i="7" r="J84"/>
  <c i="2" r="BK164"/>
  <c r="J147"/>
  <c r="J97"/>
  <c i="3" r="J131"/>
  <c r="J111"/>
  <c i="4" r="BK396"/>
  <c r="BK143"/>
  <c r="BK235"/>
  <c r="BK243"/>
  <c r="J124"/>
  <c i="5" r="J116"/>
  <c r="J108"/>
  <c i="6" r="J163"/>
  <c r="BK107"/>
  <c r="J194"/>
  <c i="7" r="BK113"/>
  <c i="8" r="BK100"/>
  <c i="2" r="J193"/>
  <c r="BK179"/>
  <c r="J125"/>
  <c i="3" r="J128"/>
  <c r="J104"/>
  <c i="4" r="BK205"/>
  <c r="BK377"/>
  <c r="J178"/>
  <c r="J151"/>
  <c r="BK306"/>
  <c r="J132"/>
  <c r="J161"/>
  <c i="5" r="J106"/>
  <c r="BK144"/>
  <c i="6" r="J249"/>
  <c r="J121"/>
  <c r="J232"/>
  <c r="BK99"/>
  <c i="8" r="BK114"/>
  <c i="2" r="J107"/>
  <c i="3" r="BK119"/>
  <c i="4" r="BK221"/>
  <c r="BK267"/>
  <c r="J193"/>
  <c r="BK257"/>
  <c r="BK147"/>
  <c i="5" r="BK96"/>
  <c r="BK98"/>
  <c i="6" r="J145"/>
  <c r="BK218"/>
  <c i="7" r="BK94"/>
  <c i="2" r="BK172"/>
  <c r="J151"/>
  <c r="BK125"/>
  <c i="3" r="BK107"/>
  <c r="J124"/>
  <c i="4" r="J302"/>
  <c r="J384"/>
  <c r="BK165"/>
  <c r="J370"/>
  <c r="BK161"/>
  <c r="J333"/>
  <c r="J230"/>
  <c r="J116"/>
  <c r="J246"/>
  <c r="J350"/>
  <c r="BK98"/>
  <c i="5" r="BK122"/>
  <c r="BK110"/>
  <c r="BK106"/>
  <c i="6" r="J180"/>
  <c r="J135"/>
  <c r="J169"/>
  <c r="J138"/>
  <c i="7" r="J87"/>
  <c i="2" r="F38"/>
  <c i="6" r="J212"/>
  <c r="BK246"/>
  <c r="J95"/>
  <c i="8" r="J100"/>
  <c i="2" r="J161"/>
  <c r="BK139"/>
  <c r="BK101"/>
  <c i="3" r="BK150"/>
  <c r="BK114"/>
  <c i="4" r="J393"/>
  <c r="BK393"/>
  <c r="BK289"/>
  <c r="J272"/>
  <c r="J205"/>
  <c r="J390"/>
  <c r="J285"/>
  <c r="BK111"/>
  <c r="J98"/>
  <c i="5" r="J96"/>
  <c i="6" r="J198"/>
  <c r="J172"/>
  <c r="BK138"/>
  <c r="J209"/>
  <c r="J215"/>
  <c i="7" r="J98"/>
  <c i="8" r="J87"/>
  <c i="2" r="J190"/>
  <c r="J182"/>
  <c r="J176"/>
  <c r="J155"/>
  <c r="BK97"/>
  <c i="3" r="BK131"/>
  <c i="4" r="BK363"/>
  <c r="J165"/>
  <c r="J168"/>
  <c r="BK202"/>
  <c r="J353"/>
  <c r="BK373"/>
  <c r="BK272"/>
  <c r="J347"/>
  <c r="J226"/>
  <c i="5" r="BK142"/>
  <c r="BK140"/>
  <c r="J104"/>
  <c i="6" r="BK187"/>
  <c r="BK135"/>
  <c r="J156"/>
  <c r="J190"/>
  <c i="7" r="BK91"/>
  <c i="8" r="J91"/>
  <c i="2" r="J139"/>
  <c i="3" r="J150"/>
  <c r="BK95"/>
  <c i="4" r="BK208"/>
  <c r="J188"/>
  <c r="BK347"/>
  <c r="J139"/>
  <c r="J202"/>
  <c r="J250"/>
  <c i="5" r="J136"/>
  <c r="BK132"/>
  <c r="BK130"/>
  <c i="6" r="BK232"/>
  <c r="J165"/>
  <c r="BK224"/>
  <c r="BK183"/>
  <c i="7" r="BK98"/>
  <c i="2" r="F39"/>
  <c i="4" r="BK193"/>
  <c r="BK132"/>
  <c r="J306"/>
  <c r="J136"/>
  <c r="J377"/>
  <c r="BK281"/>
  <c r="J102"/>
  <c r="J243"/>
  <c i="5" r="BK151"/>
  <c r="BK100"/>
  <c r="J130"/>
  <c r="BK114"/>
  <c i="6" r="J240"/>
  <c r="BK194"/>
  <c r="BK142"/>
  <c r="J99"/>
  <c r="J111"/>
  <c r="BK165"/>
  <c i="7" r="J102"/>
  <c r="J94"/>
  <c i="8" r="BK91"/>
  <c i="2" r="J104"/>
  <c i="3" r="BK124"/>
  <c i="4" r="BK367"/>
  <c r="J216"/>
  <c r="BK302"/>
  <c r="BK151"/>
  <c r="BK250"/>
  <c r="J381"/>
  <c r="BK381"/>
  <c r="J343"/>
  <c i="5" r="J140"/>
  <c r="J126"/>
  <c r="J100"/>
  <c i="6" r="J183"/>
  <c r="BK177"/>
  <c r="BK160"/>
  <c i="7" r="BK105"/>
  <c i="2" r="F36"/>
  <c r="BK116"/>
  <c i="3" r="J107"/>
  <c i="4" r="BK322"/>
  <c r="J211"/>
  <c r="J373"/>
  <c r="BK173"/>
  <c r="BK116"/>
  <c r="BK154"/>
  <c r="J120"/>
  <c r="J356"/>
  <c r="BK139"/>
  <c r="BK329"/>
  <c r="BK211"/>
  <c i="5" r="J124"/>
  <c r="J151"/>
  <c r="BK153"/>
  <c r="BK126"/>
  <c i="6" r="J246"/>
  <c r="BK215"/>
  <c r="BK131"/>
  <c r="BK172"/>
  <c r="BK236"/>
  <c r="J107"/>
  <c i="7" r="BK84"/>
  <c i="8" r="J114"/>
  <c i="2" r="BK190"/>
  <c r="BK186"/>
  <c r="J179"/>
  <c r="BK168"/>
  <c r="BK147"/>
  <c r="BK130"/>
  <c i="3" r="BK104"/>
  <c r="J136"/>
  <c i="4" r="BK317"/>
  <c r="BK390"/>
  <c r="J277"/>
  <c r="J147"/>
  <c r="J310"/>
  <c r="BK168"/>
  <c r="BK128"/>
  <c r="BK338"/>
  <c r="BK353"/>
  <c r="J260"/>
  <c r="J107"/>
  <c i="5" r="BK134"/>
  <c r="J98"/>
  <c r="BK128"/>
  <c i="6" r="J218"/>
  <c r="J177"/>
  <c r="J148"/>
  <c r="BK190"/>
  <c r="BK212"/>
  <c r="BK153"/>
  <c i="7" r="J105"/>
  <c i="4" l="1" r="P96"/>
  <c i="2" r="BK93"/>
  <c r="J93"/>
  <c r="J65"/>
  <c r="P112"/>
  <c r="T112"/>
  <c r="R129"/>
  <c i="3" r="R94"/>
  <c r="R103"/>
  <c r="T118"/>
  <c r="T117"/>
  <c i="4" r="P106"/>
  <c r="BK131"/>
  <c r="J131"/>
  <c r="J69"/>
  <c r="R131"/>
  <c r="BK160"/>
  <c r="J160"/>
  <c r="J70"/>
  <c r="BK309"/>
  <c r="J309"/>
  <c r="J71"/>
  <c r="R309"/>
  <c r="T332"/>
  <c r="R380"/>
  <c i="5" r="P93"/>
  <c r="P92"/>
  <c r="P103"/>
  <c r="BK150"/>
  <c r="J150"/>
  <c r="J68"/>
  <c i="6" r="R106"/>
  <c r="P159"/>
  <c r="P176"/>
  <c r="P197"/>
  <c r="R197"/>
  <c r="T197"/>
  <c r="P245"/>
  <c r="P244"/>
  <c i="7" r="BK83"/>
  <c r="J83"/>
  <c r="J61"/>
  <c i="2" r="T93"/>
  <c r="T92"/>
  <c r="R112"/>
  <c r="T129"/>
  <c i="3" r="BK94"/>
  <c r="BK103"/>
  <c r="J103"/>
  <c r="J66"/>
  <c r="P118"/>
  <c r="P117"/>
  <c r="P145"/>
  <c r="P144"/>
  <c i="5" r="BK93"/>
  <c r="J93"/>
  <c r="J65"/>
  <c r="T103"/>
  <c r="R150"/>
  <c i="6" r="BK91"/>
  <c r="J91"/>
  <c r="J61"/>
  <c r="R91"/>
  <c r="T91"/>
  <c r="BK159"/>
  <c r="J159"/>
  <c r="J63"/>
  <c r="R176"/>
  <c r="T205"/>
  <c i="2" r="R93"/>
  <c r="R92"/>
  <c r="BK129"/>
  <c i="3" r="T94"/>
  <c r="T103"/>
  <c r="T145"/>
  <c r="T144"/>
  <c i="4" r="T106"/>
  <c r="R160"/>
  <c r="P332"/>
  <c r="P380"/>
  <c i="5" r="BK103"/>
  <c r="BK102"/>
  <c r="J102"/>
  <c r="J66"/>
  <c r="T150"/>
  <c i="6" r="BK106"/>
  <c r="J106"/>
  <c r="J62"/>
  <c r="BK176"/>
  <c r="J176"/>
  <c r="J64"/>
  <c r="R205"/>
  <c r="R245"/>
  <c r="R244"/>
  <c i="7" r="R83"/>
  <c r="R82"/>
  <c r="R81"/>
  <c r="T83"/>
  <c r="T82"/>
  <c r="T81"/>
  <c i="2" r="BK112"/>
  <c r="J112"/>
  <c r="J67"/>
  <c r="BK120"/>
  <c r="J120"/>
  <c r="J68"/>
  <c r="P120"/>
  <c r="R120"/>
  <c r="T120"/>
  <c i="3" r="P94"/>
  <c r="P103"/>
  <c r="R118"/>
  <c r="R117"/>
  <c r="BK145"/>
  <c r="BK144"/>
  <c r="J144"/>
  <c r="J69"/>
  <c i="4" r="R106"/>
  <c r="P131"/>
  <c r="T131"/>
  <c r="P160"/>
  <c r="P309"/>
  <c r="T309"/>
  <c r="R332"/>
  <c r="BK380"/>
  <c r="J380"/>
  <c r="J73"/>
  <c i="5" r="R103"/>
  <c r="R102"/>
  <c r="P150"/>
  <c i="6" r="P91"/>
  <c r="T106"/>
  <c r="R159"/>
  <c r="T176"/>
  <c r="BK197"/>
  <c r="J197"/>
  <c r="J66"/>
  <c r="P205"/>
  <c r="BK245"/>
  <c r="J245"/>
  <c r="J69"/>
  <c i="7" r="P83"/>
  <c r="P82"/>
  <c r="P81"/>
  <c i="1" r="AU61"/>
  <c i="8" r="P86"/>
  <c r="R86"/>
  <c r="BK99"/>
  <c r="J99"/>
  <c r="J62"/>
  <c i="2" r="P93"/>
  <c r="P92"/>
  <c r="P129"/>
  <c i="3" r="BK118"/>
  <c r="BK117"/>
  <c r="J117"/>
  <c r="J67"/>
  <c r="R145"/>
  <c r="R144"/>
  <c i="4" r="BK106"/>
  <c r="J106"/>
  <c r="J68"/>
  <c r="T160"/>
  <c r="BK332"/>
  <c r="J332"/>
  <c r="J72"/>
  <c r="T380"/>
  <c i="5" r="R93"/>
  <c r="R92"/>
  <c r="T93"/>
  <c r="T92"/>
  <c i="6" r="P106"/>
  <c r="T159"/>
  <c r="BK205"/>
  <c r="J205"/>
  <c r="J67"/>
  <c r="T245"/>
  <c r="T244"/>
  <c i="8" r="BK86"/>
  <c r="J86"/>
  <c r="J61"/>
  <c r="T86"/>
  <c r="P99"/>
  <c r="R99"/>
  <c r="T99"/>
  <c i="4" r="BK97"/>
  <c r="J97"/>
  <c r="J65"/>
  <c r="BK101"/>
  <c r="J101"/>
  <c r="J66"/>
  <c i="8" r="BK108"/>
  <c r="J108"/>
  <c r="J63"/>
  <c i="5" r="BK155"/>
  <c r="J155"/>
  <c r="J69"/>
  <c i="6" r="BK193"/>
  <c r="J193"/>
  <c r="J65"/>
  <c i="8" r="BK113"/>
  <c r="J113"/>
  <c r="J64"/>
  <c r="E48"/>
  <c r="F55"/>
  <c r="F80"/>
  <c r="BE95"/>
  <c r="BE100"/>
  <c i="7" r="BK82"/>
  <c r="J82"/>
  <c r="J60"/>
  <c i="8" r="J78"/>
  <c r="BE87"/>
  <c r="BE109"/>
  <c r="J54"/>
  <c r="BE91"/>
  <c r="BE104"/>
  <c r="BE114"/>
  <c i="6" r="BK90"/>
  <c r="J90"/>
  <c r="J60"/>
  <c i="7" r="J54"/>
  <c r="F78"/>
  <c r="BE91"/>
  <c r="BE94"/>
  <c r="BE105"/>
  <c r="E48"/>
  <c r="F77"/>
  <c r="BE98"/>
  <c r="BE102"/>
  <c r="J52"/>
  <c r="BE84"/>
  <c r="BE113"/>
  <c r="BE87"/>
  <c r="BE109"/>
  <c i="6" r="J52"/>
  <c r="J54"/>
  <c r="E79"/>
  <c r="F86"/>
  <c r="BE99"/>
  <c i="5" r="J103"/>
  <c r="J67"/>
  <c i="6" r="BE92"/>
  <c r="BE102"/>
  <c r="BE126"/>
  <c r="BE145"/>
  <c r="BE177"/>
  <c r="BE206"/>
  <c r="BE224"/>
  <c r="BE116"/>
  <c r="BE138"/>
  <c r="BE142"/>
  <c r="BE160"/>
  <c r="BE165"/>
  <c r="BE180"/>
  <c r="BE194"/>
  <c r="BE198"/>
  <c r="BE212"/>
  <c r="BE218"/>
  <c r="BE232"/>
  <c r="F54"/>
  <c r="BE95"/>
  <c r="BE107"/>
  <c r="BE111"/>
  <c r="BE121"/>
  <c r="BE131"/>
  <c r="BE135"/>
  <c r="BE148"/>
  <c r="BE153"/>
  <c r="BE156"/>
  <c r="BE163"/>
  <c r="BE169"/>
  <c r="BE172"/>
  <c r="BE183"/>
  <c r="BE187"/>
  <c r="BE190"/>
  <c r="BE202"/>
  <c r="BE209"/>
  <c r="BE215"/>
  <c r="BE221"/>
  <c r="BE228"/>
  <c r="BE236"/>
  <c r="BE240"/>
  <c r="BE246"/>
  <c r="BE249"/>
  <c i="4" r="BK105"/>
  <c r="J105"/>
  <c r="J67"/>
  <c i="5" r="E50"/>
  <c r="J56"/>
  <c r="J58"/>
  <c r="F87"/>
  <c r="F88"/>
  <c r="BE98"/>
  <c r="BE108"/>
  <c r="BE122"/>
  <c r="BE124"/>
  <c r="BE138"/>
  <c r="BE148"/>
  <c r="BE156"/>
  <c r="BE96"/>
  <c r="BE104"/>
  <c r="BE106"/>
  <c r="BE112"/>
  <c r="BE114"/>
  <c r="BE116"/>
  <c r="BE118"/>
  <c r="BE120"/>
  <c r="BE130"/>
  <c r="BE132"/>
  <c r="BE136"/>
  <c r="BE142"/>
  <c r="BE144"/>
  <c r="BE153"/>
  <c r="BE94"/>
  <c r="BE100"/>
  <c r="BE110"/>
  <c r="BE126"/>
  <c r="BE128"/>
  <c r="BE134"/>
  <c r="BE140"/>
  <c r="BE146"/>
  <c r="BE151"/>
  <c i="3" r="J94"/>
  <c r="J65"/>
  <c r="J118"/>
  <c r="J68"/>
  <c i="4" r="J58"/>
  <c r="F91"/>
  <c r="F92"/>
  <c r="BE102"/>
  <c r="BE208"/>
  <c r="BE239"/>
  <c r="BE246"/>
  <c r="BE306"/>
  <c r="BE317"/>
  <c i="3" r="J145"/>
  <c r="J70"/>
  <c i="4" r="BE98"/>
  <c r="BE120"/>
  <c r="BE128"/>
  <c r="BE136"/>
  <c r="BE168"/>
  <c r="BE178"/>
  <c r="BE188"/>
  <c r="BE205"/>
  <c r="BE257"/>
  <c r="BE260"/>
  <c r="BE267"/>
  <c r="BE293"/>
  <c r="BE302"/>
  <c r="BE310"/>
  <c r="BE314"/>
  <c r="BE347"/>
  <c r="BE353"/>
  <c r="BE370"/>
  <c r="BE387"/>
  <c r="BE393"/>
  <c r="E50"/>
  <c r="J56"/>
  <c r="BE107"/>
  <c r="BE111"/>
  <c r="BE116"/>
  <c r="BE124"/>
  <c r="BE132"/>
  <c r="BE143"/>
  <c r="BE147"/>
  <c r="BE151"/>
  <c r="BE154"/>
  <c r="BE157"/>
  <c r="BE161"/>
  <c r="BE165"/>
  <c r="BE183"/>
  <c r="BE193"/>
  <c r="BE198"/>
  <c r="BE211"/>
  <c r="BE216"/>
  <c r="BE221"/>
  <c r="BE226"/>
  <c r="BE235"/>
  <c r="BE253"/>
  <c r="BE264"/>
  <c r="BE281"/>
  <c r="BE289"/>
  <c r="BE322"/>
  <c r="BE326"/>
  <c r="BE338"/>
  <c r="BE363"/>
  <c r="BE367"/>
  <c r="BE373"/>
  <c r="BE377"/>
  <c r="BE139"/>
  <c r="BE230"/>
  <c r="BE243"/>
  <c r="BE272"/>
  <c r="BE298"/>
  <c r="BE343"/>
  <c r="BE356"/>
  <c r="BE381"/>
  <c r="BE384"/>
  <c r="BE173"/>
  <c r="BE277"/>
  <c r="BE333"/>
  <c r="BE360"/>
  <c r="BE202"/>
  <c r="BE250"/>
  <c r="BE285"/>
  <c r="BE329"/>
  <c r="BE350"/>
  <c r="BE390"/>
  <c r="BE396"/>
  <c i="2" r="BK92"/>
  <c r="J92"/>
  <c r="J64"/>
  <c r="J129"/>
  <c r="J69"/>
  <c i="3" r="E50"/>
  <c r="F58"/>
  <c r="F59"/>
  <c r="J86"/>
  <c r="J88"/>
  <c r="BE99"/>
  <c r="BE104"/>
  <c r="BE114"/>
  <c r="BE119"/>
  <c r="BE95"/>
  <c r="BE111"/>
  <c r="BE141"/>
  <c r="BE107"/>
  <c r="BE124"/>
  <c r="BE128"/>
  <c r="BE131"/>
  <c r="BE136"/>
  <c r="BE146"/>
  <c r="BE150"/>
  <c i="1" r="AW56"/>
  <c i="2" r="E50"/>
  <c r="J56"/>
  <c r="F58"/>
  <c r="J58"/>
  <c r="F59"/>
  <c r="BE94"/>
  <c r="BE97"/>
  <c r="BE101"/>
  <c r="BE104"/>
  <c r="BE107"/>
  <c r="BE113"/>
  <c r="BE116"/>
  <c r="BE121"/>
  <c r="BE125"/>
  <c r="BE130"/>
  <c r="BE134"/>
  <c r="BE139"/>
  <c r="BE143"/>
  <c r="BE147"/>
  <c r="BE151"/>
  <c r="BE155"/>
  <c r="BE158"/>
  <c r="BE161"/>
  <c r="BE164"/>
  <c r="BE168"/>
  <c r="BE172"/>
  <c r="BE176"/>
  <c r="BE179"/>
  <c r="BE182"/>
  <c r="BE186"/>
  <c r="BE190"/>
  <c r="BE193"/>
  <c i="1" r="BC56"/>
  <c r="BA56"/>
  <c r="BB56"/>
  <c r="BD56"/>
  <c i="4" r="F37"/>
  <c i="1" r="BB58"/>
  <c i="6" r="F37"/>
  <c i="1" r="BD60"/>
  <c i="6" r="F34"/>
  <c i="1" r="BA60"/>
  <c i="7" r="F34"/>
  <c i="1" r="BA61"/>
  <c i="3" r="F39"/>
  <c i="1" r="BD57"/>
  <c i="8" r="F35"/>
  <c i="1" r="BB62"/>
  <c i="3" r="F37"/>
  <c i="1" r="BB57"/>
  <c i="8" r="F34"/>
  <c i="1" r="BA62"/>
  <c i="5" r="F39"/>
  <c i="1" r="BD59"/>
  <c i="7" r="F36"/>
  <c i="1" r="BC61"/>
  <c i="3" r="F36"/>
  <c i="1" r="BA57"/>
  <c i="4" r="F36"/>
  <c i="1" r="BA58"/>
  <c i="3" r="F38"/>
  <c i="1" r="BC57"/>
  <c i="8" r="F37"/>
  <c i="1" r="BD62"/>
  <c r="AS54"/>
  <c i="7" r="F37"/>
  <c i="1" r="BD61"/>
  <c i="6" r="J34"/>
  <c i="1" r="AW60"/>
  <c i="5" r="J36"/>
  <c i="1" r="AW59"/>
  <c i="5" r="F37"/>
  <c i="1" r="BB59"/>
  <c i="6" r="F36"/>
  <c i="1" r="BC60"/>
  <c i="6" r="F35"/>
  <c i="1" r="BB60"/>
  <c i="8" r="J34"/>
  <c i="1" r="AW62"/>
  <c i="4" r="F38"/>
  <c i="1" r="BC58"/>
  <c i="8" r="F36"/>
  <c i="1" r="BC62"/>
  <c i="5" r="F36"/>
  <c i="1" r="BA59"/>
  <c i="7" r="J34"/>
  <c i="1" r="AW61"/>
  <c i="4" r="J36"/>
  <c i="1" r="AW58"/>
  <c i="5" r="F38"/>
  <c i="1" r="BC59"/>
  <c i="7" r="F35"/>
  <c i="1" r="BB61"/>
  <c i="3" r="J36"/>
  <c i="1" r="AW57"/>
  <c i="4" r="F39"/>
  <c i="1" r="BD58"/>
  <c i="5" l="1" r="R91"/>
  <c i="2" r="T111"/>
  <c r="T91"/>
  <c i="8" r="R85"/>
  <c r="R84"/>
  <c i="4" r="R105"/>
  <c r="R95"/>
  <c i="3" r="P93"/>
  <c r="P92"/>
  <c i="1" r="AU57"/>
  <c i="6" r="T90"/>
  <c r="T89"/>
  <c i="4" r="P105"/>
  <c r="P95"/>
  <c i="1" r="AU58"/>
  <c i="8" r="T85"/>
  <c r="T84"/>
  <c r="P85"/>
  <c r="P84"/>
  <c i="1" r="AU62"/>
  <c i="5" r="P102"/>
  <c r="P91"/>
  <c i="1" r="AU59"/>
  <c i="3" r="T93"/>
  <c r="T92"/>
  <c i="5" r="T102"/>
  <c r="T91"/>
  <c i="3" r="R93"/>
  <c r="R92"/>
  <c i="6" r="P90"/>
  <c r="P89"/>
  <c i="1" r="AU60"/>
  <c i="2" r="BK111"/>
  <c r="J111"/>
  <c r="J66"/>
  <c i="6" r="R90"/>
  <c r="R89"/>
  <c i="2" r="P111"/>
  <c r="P91"/>
  <c i="1" r="AU56"/>
  <c i="4" r="T105"/>
  <c r="T95"/>
  <c i="3" r="BK93"/>
  <c r="J93"/>
  <c r="J64"/>
  <c i="2" r="R111"/>
  <c r="R91"/>
  <c i="6" r="BK244"/>
  <c r="J244"/>
  <c r="J68"/>
  <c i="4" r="BK96"/>
  <c r="J96"/>
  <c r="J64"/>
  <c i="8" r="BK85"/>
  <c r="BK84"/>
  <c r="J84"/>
  <c r="J59"/>
  <c i="5" r="BK92"/>
  <c r="J92"/>
  <c r="J64"/>
  <c i="7" r="BK81"/>
  <c r="J81"/>
  <c i="6" r="BK89"/>
  <c r="J89"/>
  <c i="4" r="BK95"/>
  <c r="J95"/>
  <c r="J63"/>
  <c i="2" r="BK91"/>
  <c r="J91"/>
  <c r="J63"/>
  <c i="5" r="F35"/>
  <c i="1" r="AZ59"/>
  <c i="6" r="J30"/>
  <c i="1" r="AG60"/>
  <c r="BC55"/>
  <c r="AY55"/>
  <c r="BA55"/>
  <c r="AW55"/>
  <c i="8" r="F33"/>
  <c i="1" r="AZ62"/>
  <c i="4" r="F35"/>
  <c i="1" r="AZ58"/>
  <c i="2" r="J35"/>
  <c i="1" r="AV56"/>
  <c r="AT56"/>
  <c i="3" r="J35"/>
  <c i="1" r="AV57"/>
  <c r="AT57"/>
  <c r="BD55"/>
  <c r="BB55"/>
  <c r="AX55"/>
  <c i="6" r="J33"/>
  <c i="1" r="AV60"/>
  <c r="AT60"/>
  <c i="7" r="F33"/>
  <c i="1" r="AZ61"/>
  <c i="3" r="F35"/>
  <c i="1" r="AZ57"/>
  <c i="2" r="F35"/>
  <c i="1" r="AZ56"/>
  <c i="5" r="J35"/>
  <c i="1" r="AV59"/>
  <c r="AT59"/>
  <c i="6" r="F33"/>
  <c i="1" r="AZ60"/>
  <c i="8" r="J33"/>
  <c i="1" r="AV62"/>
  <c r="AT62"/>
  <c i="7" r="J33"/>
  <c i="1" r="AV61"/>
  <c r="AT61"/>
  <c i="7" r="J30"/>
  <c i="1" r="AG61"/>
  <c i="4" r="J35"/>
  <c i="1" r="AV58"/>
  <c r="AT58"/>
  <c i="5" l="1" r="BK91"/>
  <c r="J91"/>
  <c r="J63"/>
  <c i="3" r="BK92"/>
  <c r="J92"/>
  <c r="J63"/>
  <c i="8" r="J85"/>
  <c r="J60"/>
  <c i="1" r="AN61"/>
  <c i="7" r="J59"/>
  <c i="1" r="AN60"/>
  <c i="6" r="J59"/>
  <c i="7" r="J39"/>
  <c i="6" r="J39"/>
  <c i="1" r="BB54"/>
  <c r="W31"/>
  <c i="2" r="J32"/>
  <c i="1" r="AG56"/>
  <c i="8" r="J30"/>
  <c i="1" r="AG62"/>
  <c r="AZ55"/>
  <c r="AV55"/>
  <c r="AT55"/>
  <c i="4" r="J32"/>
  <c i="1" r="AG58"/>
  <c r="AN58"/>
  <c r="AU55"/>
  <c r="AU54"/>
  <c r="BC54"/>
  <c r="W32"/>
  <c r="BA54"/>
  <c r="W30"/>
  <c r="BD54"/>
  <c r="W33"/>
  <c i="8" l="1" r="J39"/>
  <c i="4" r="J41"/>
  <c i="2" r="J41"/>
  <c i="1" r="AN56"/>
  <c r="AN62"/>
  <c r="AW54"/>
  <c r="AK30"/>
  <c i="5" r="J32"/>
  <c i="1" r="AG59"/>
  <c r="AN59"/>
  <c r="AX54"/>
  <c r="AZ54"/>
  <c r="W29"/>
  <c i="3" r="J32"/>
  <c i="1" r="AG57"/>
  <c r="AN57"/>
  <c r="AY54"/>
  <c i="5" l="1" r="J41"/>
  <c i="3" r="J41"/>
  <c i="1" r="AG55"/>
  <c r="AN55"/>
  <c r="AV54"/>
  <c r="AK29"/>
  <c l="1"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<sst xmlns="http://schemas.openxmlformats.org/spreadsheetml/2006/main">
  <si>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</si>
  <si>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</si>
  <si>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</si>
  <si>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</si>
  <si>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</si>
  <si>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{a60374be-2704-4c34-ba47-43645aa23349}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</si>
  <si>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</si>
  <si>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</si>
  <si>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</si>
  <si>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</si>
  <si>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</si>
  <si>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</si>
  <si>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</si>
  <si>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</si>
  <si>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OACT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</si>
  <si>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</si>
  <si>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</si>
  <si>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střechy a fasády tělocvičny</t>
  </si>
  <si>
    <t>KSO:</t>
  </si>
  <si>
    <t/>
  </si>
  <si>
    <t>CC-CZ:</t>
  </si>
  <si>
    <t>Místo:</t>
  </si>
  <si>
    <t>Sokola Tůmy 402/12</t>
  </si>
  <si>
    <t>Datum:</t>
  </si>
  <si>
    <t>28. 5. 2024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</si>
  <si>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</si>
  <si>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</si>
  <si>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</si>
  <si>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</si>
  <si>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</si>
  <si>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</si>
  <si>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</si>
  <si>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</si>
  <si>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</si>
  <si>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</si>
  <si>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</si>
  <si>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</si>
  <si>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</si>
  <si>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</si>
  <si>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</si>
  <si>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</si>
  <si>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</si>
  <si>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</si>
  <si>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</si>
  <si>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</si>
  <si>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</si>
  <si>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</si>
  <si>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</si>
  <si>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</si>
  <si>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</si>
  <si>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</si>
  <si>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</si>
  <si>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</si>
  <si>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</si>
  <si>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</si>
  <si>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</si>
  <si>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</si>
  <si>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</si>
  <si>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</si>
  <si>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</si>
  <si>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</si>
  <si>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</si>
  <si>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</si>
  <si>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</si>
  <si>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</si>
  <si>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</si>
  <si>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</si>
  <si>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</si>
  <si>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</si>
  <si>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</si>
  <si>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</si>
  <si>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</si>
  <si>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</si>
  <si>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</si>
  <si>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</si>
  <si>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</si>
  <si>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</si>
  <si>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</si>
  <si>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Střecha</t>
  </si>
  <si>
    <t>STA</t>
  </si>
  <si>
    <t>1</t>
  </si>
  <si>
    <t>{367ad55c-f9a1-49dd-9f72-272e2a8f9551}</t>
  </si>
  <si>
    <t>2</t>
  </si>
  <si>
    <t>/</t>
  </si>
  <si>
    <t>01</t>
  </si>
  <si>
    <t>Demontáže</t>
  </si>
  <si>
    <t>Soupis</t>
  </si>
  <si>
    <t>{4de8e5e0-43ef-402d-9a53-2e17705e16c7}</t>
  </si>
  <si>
    <t>02</t>
  </si>
  <si>
    <t>Sanace krovu</t>
  </si>
  <si>
    <t>{f1bb308e-bf8a-4e13-9c56-1b6a4a070c7d}</t>
  </si>
  <si>
    <t>03</t>
  </si>
  <si>
    <t>{96151fb6-9f08-4128-bc4b-97d6267cf0fc}</t>
  </si>
  <si>
    <t>04</t>
  </si>
  <si>
    <t>Hromosvod</t>
  </si>
  <si>
    <t>{379694ca-3356-4bbd-a763-787bc4c6ae50}</t>
  </si>
  <si>
    <t>B</t>
  </si>
  <si>
    <t>Oprava fasády</t>
  </si>
  <si>
    <t>{7f158531-54c6-4df1-bc9b-0f97df322a65}</t>
  </si>
  <si>
    <t>C</t>
  </si>
  <si>
    <t>LEŠENÍ</t>
  </si>
  <si>
    <t>{91676db2-0517-4672-aed9-eac30830dac2}</t>
  </si>
  <si>
    <t>VRN</t>
  </si>
  <si>
    <t>{8761f45b-df70-4e66-a830-397a643233bd}</t>
  </si>
  <si>
    <t>KRYCÍ LIST SOUPISU PRACÍ</t>
  </si>
  <si>
    <t>Objekt:</t>
  </si>
  <si>
    <t>A - Střecha</t>
  </si>
  <si>
    <t>Soupis:</t>
  </si>
  <si>
    <t>01 - Demontáže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</si>
  <si>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</si>
  <si>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</si>
  <si>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</si>
  <si>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</si>
  <si>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</si>
  <si>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</si>
  <si>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</si>
  <si>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</si>
  <si>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</si>
  <si>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</si>
  <si>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</si>
  <si>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</si>
  <si>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</si>
  <si>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</si>
  <si>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</si>
  <si>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</si>
  <si>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</si>
  <si>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</si>
  <si>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</si>
  <si>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</si>
  <si>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</si>
  <si>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</si>
  <si>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</si>
  <si>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</si>
  <si>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</si>
  <si>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</si>
  <si>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</si>
  <si>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</si>
  <si>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</si>
  <si>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997013155</t>
  </si>
  <si>
    <t>Vnitrostaveništní doprava suti a vybouraných hmot pro budovy v přes 15 do 18 m s omezením mechanizace</t>
  </si>
  <si>
    <t>t</t>
  </si>
  <si>
    <t>CS ÚRS 2024 01</t>
  </si>
  <si>
    <t>4</t>
  </si>
  <si>
    <t>-44739771</t>
  </si>
  <si>
    <t>PP</t>
  </si>
  <si>
    <t>Vnitrostaveništní doprava suti a vybouraných hmot vodorovně do 50 m svisle s omezením mechanizace pro budovy a haly výšky přes 15 do 18 m</t>
  </si>
  <si>
    <t>Online PSC</t>
  </si>
  <si>
    <t>https://podminky.urs.cz/item/CS_URS_2024_01/997013155</t>
  </si>
  <si>
    <t>997013509</t>
  </si>
  <si>
    <t>Příplatek k odvozu suti a vybouraných hmot na skládku ZKD 1 km přes 1 km</t>
  </si>
  <si>
    <t>872531910</t>
  </si>
  <si>
    <t>Odvoz suti a vybouraných hmot na skládku nebo meziskládku se složením, na vzdálenost Příplatek k ceně za každý další i započatý 1 km přes 1 km</t>
  </si>
  <si>
    <t>https://podminky.urs.cz/item/CS_URS_2024_01/997013509</t>
  </si>
  <si>
    <t>VV</t>
  </si>
  <si>
    <t>30*30</t>
  </si>
  <si>
    <t>3</t>
  </si>
  <si>
    <t>997013511</t>
  </si>
  <si>
    <t>Odvoz suti a vybouraných hmot z meziskládky na skládku do 1 km s naložením a se složením</t>
  </si>
  <si>
    <t>331974629</t>
  </si>
  <si>
    <t>Odvoz suti a vybouraných hmot z meziskládky na skládku s naložením a se složením, na vzdálenost do 1 km</t>
  </si>
  <si>
    <t>https://podminky.urs.cz/item/CS_URS_2024_01/997013511</t>
  </si>
  <si>
    <t>997013631</t>
  </si>
  <si>
    <t>Poplatek za uložení na skládce (skládkovné) stavebního odpadu směsného kód odpadu 17 09 04</t>
  </si>
  <si>
    <t>-1565268691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</si>
  <si>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</si>
  <si>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</si>
  <si>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5</t>
  </si>
  <si>
    <t>997013847</t>
  </si>
  <si>
    <t>Poplatek za uložení na skládce (skládkovné) odpadu asfaltového s dehtem kód odpadu 17 03 01</t>
  </si>
  <si>
    <t>864501135</t>
  </si>
  <si>
    <t>Poplatek za uložení stavebního odpadu na skládce (skládkovné) asfaltového s obsahem dehtu zatříděného do Katalogu odpadů pod kódem 17 03 01</t>
  </si>
  <si>
    <t>https://podminky.urs.cz/item/CS_URS_2024_01/997013847</t>
  </si>
  <si>
    <t>185*0,02</t>
  </si>
  <si>
    <t>PSV</t>
  </si>
  <si>
    <t>Práce a dodávky PSV</t>
  </si>
  <si>
    <t>712</t>
  </si>
  <si>
    <t>Povlakové krytiny</t>
  </si>
  <si>
    <t>6</t>
  </si>
  <si>
    <t>712340833</t>
  </si>
  <si>
    <t>Odstranění povlakové krytiny střech do 10° z pásů NAIP přitavených v plné ploše třívrstvé</t>
  </si>
  <si>
    <t>m2</t>
  </si>
  <si>
    <t>16</t>
  </si>
  <si>
    <t>-1395943795</t>
  </si>
  <si>
    <t>Odstranění povlakové krytiny střech plochých do 10° z přitavených pásů NAIP v plné ploše třívrstvé</t>
  </si>
  <si>
    <t>https://podminky.urs.cz/item/CS_URS_2024_01/712340833</t>
  </si>
  <si>
    <t>7</t>
  </si>
  <si>
    <t>712340834</t>
  </si>
  <si>
    <t>Příplatek k odstranění povlakové krytiny střech do 10° z pásů NAIP přitavených v plné ploše ZKD vrstvu</t>
  </si>
  <si>
    <t>-1657143168</t>
  </si>
  <si>
    <t>Odstranění povlakové krytiny střech plochých do 10° z přitavených pásů NAIP v plné ploše Příplatek k ceně - 0833 za každou další vrstvu</t>
  </si>
  <si>
    <t>https://podminky.urs.cz/item/CS_URS_2024_01/712340834</t>
  </si>
  <si>
    <t>185*2</t>
  </si>
  <si>
    <t>762</t>
  </si>
  <si>
    <t>Konstrukce tesařské</t>
  </si>
  <si>
    <t>8</t>
  </si>
  <si>
    <t>762341811</t>
  </si>
  <si>
    <t>Demontáž bednění střech z prken</t>
  </si>
  <si>
    <t>455684224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</si>
  <si>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</si>
  <si>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</si>
  <si>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730+64+38+185</t>
  </si>
  <si>
    <t>9</t>
  </si>
  <si>
    <t>762344811</t>
  </si>
  <si>
    <t>Demontáž bednění střešních žlabů z prken</t>
  </si>
  <si>
    <t>241747675</t>
  </si>
  <si>
    <t>Demontáž bednění a laťování bednění střešních žlabů, včetně spádové konstrukce z prken</t>
  </si>
  <si>
    <t>https://podminky.urs.cz/item/CS_URS_2024_01/762344811</t>
  </si>
  <si>
    <t>93,18+12,9+19,9+43,6</t>
  </si>
  <si>
    <t>764</t>
  </si>
  <si>
    <t>Konstrukce klempířské</t>
  </si>
  <si>
    <t>10</t>
  </si>
  <si>
    <t>764001801</t>
  </si>
  <si>
    <t>Demontáž podkladního plechu do suti</t>
  </si>
  <si>
    <t>m</t>
  </si>
  <si>
    <t>-1185355800</t>
  </si>
  <si>
    <t>Demontáž klempířských konstrukcí podkladního plechu do suti</t>
  </si>
  <si>
    <t>https://podminky.urs.cz/item/CS_URS_2024_01/764001801</t>
  </si>
  <si>
    <t>11</t>
  </si>
  <si>
    <t>764001821</t>
  </si>
  <si>
    <t>Demontáž krytiny ze svitků nebo tabulí do suti</t>
  </si>
  <si>
    <t>1433539537</t>
  </si>
  <si>
    <t>Demontáž klempířských konstrukcí krytiny ze svitků nebo tabulí do suti</t>
  </si>
  <si>
    <t>https://podminky.urs.cz/item/CS_URS_2024_01/764001821</t>
  </si>
  <si>
    <t>P</t>
  </si>
  <si>
    <t>Poznámka k položce:_x000d_
Věžička</t>
  </si>
  <si>
    <t>23*1,2</t>
  </si>
  <si>
    <t>764001841</t>
  </si>
  <si>
    <t>Demontáž krytiny ze šablon do suti</t>
  </si>
  <si>
    <t>1683934585</t>
  </si>
  <si>
    <t>Demontáž klempířských konstrukcí krytiny ze šablon do suti</t>
  </si>
  <si>
    <t>https://podminky.urs.cz/item/CS_URS_2024_01/764001841</t>
  </si>
  <si>
    <t>730+64+38</t>
  </si>
  <si>
    <t>13</t>
  </si>
  <si>
    <t>764001861</t>
  </si>
  <si>
    <t>Demontáž hřebene z hřebenáčů do suti</t>
  </si>
  <si>
    <t>642838486</t>
  </si>
  <si>
    <t>Demontáž klempířských konstrukcí oplechování hřebene z hřebenáčů do suti</t>
  </si>
  <si>
    <t>https://podminky.urs.cz/item/CS_URS_2024_01/764001861</t>
  </si>
  <si>
    <t>38,7+14,7</t>
  </si>
  <si>
    <t>14</t>
  </si>
  <si>
    <t>764001881</t>
  </si>
  <si>
    <t>Demontáž nároží z hřebenáčů do suti</t>
  </si>
  <si>
    <t>2009796796</t>
  </si>
  <si>
    <t>Demontáž klempířských konstrukcí oplechování nároží z hřebenáčů do suti</t>
  </si>
  <si>
    <t>https://podminky.urs.cz/item/CS_URS_2024_01/764001881</t>
  </si>
  <si>
    <t>89,2</t>
  </si>
  <si>
    <t>15</t>
  </si>
  <si>
    <t>764001891</t>
  </si>
  <si>
    <t>Demontáž úžlabí do suti</t>
  </si>
  <si>
    <t>1942203644</t>
  </si>
  <si>
    <t>Demontáž klempířských konstrukcí oplechování úžlabí do suti</t>
  </si>
  <si>
    <t>https://podminky.urs.cz/item/CS_URS_2024_01/764001891</t>
  </si>
  <si>
    <t>91,8</t>
  </si>
  <si>
    <t>764002801</t>
  </si>
  <si>
    <t>Demontáž závětrné lišty do suti</t>
  </si>
  <si>
    <t>391622756</t>
  </si>
  <si>
    <t>Demontáž klempířských konstrukcí závětrné lišty do suti</t>
  </si>
  <si>
    <t>https://podminky.urs.cz/item/CS_URS_2024_01/764002801</t>
  </si>
  <si>
    <t>17</t>
  </si>
  <si>
    <t>764002812</t>
  </si>
  <si>
    <t>Demontáž okapového plechu do suti v krytině skládané</t>
  </si>
  <si>
    <t>-406971056</t>
  </si>
  <si>
    <t>Demontáž klempířských konstrukcí okapového plechu do suti, v krytině skládané</t>
  </si>
  <si>
    <t>https://podminky.urs.cz/item/CS_URS_2024_01/764002812</t>
  </si>
  <si>
    <t>18</t>
  </si>
  <si>
    <t>764002821</t>
  </si>
  <si>
    <t>Demontáž střešního výlezu do suti</t>
  </si>
  <si>
    <t>kus</t>
  </si>
  <si>
    <t>1417706220</t>
  </si>
  <si>
    <t>Demontáž klempířských konstrukcí střešního výlezu do suti</t>
  </si>
  <si>
    <t>https://podminky.urs.cz/item/CS_URS_2024_01/764002821</t>
  </si>
  <si>
    <t>19</t>
  </si>
  <si>
    <t>764002841</t>
  </si>
  <si>
    <t>Demontáž oplechování horních ploch zdí a nadezdívek do suti</t>
  </si>
  <si>
    <t>-1427500408</t>
  </si>
  <si>
    <t>Demontáž klempířských konstrukcí oplechování horních ploch zdí a nadezdívek do suti</t>
  </si>
  <si>
    <t>https://podminky.urs.cz/item/CS_URS_2024_01/764002841</t>
  </si>
  <si>
    <t>93,3+2,3+23,2+10,5</t>
  </si>
  <si>
    <t>20</t>
  </si>
  <si>
    <t>764002851</t>
  </si>
  <si>
    <t>Demontáž oplechování parapetů do suti</t>
  </si>
  <si>
    <t>1977663416</t>
  </si>
  <si>
    <t>Demontáž klempířských konstrukcí oplechování parapetů do suti</t>
  </si>
  <si>
    <t>https://podminky.urs.cz/item/CS_URS_2024_01/764002851</t>
  </si>
  <si>
    <t>10+2,8+82,7+5,20+10,8+31,2+6,5+0,7+3,2+16,8+2,5</t>
  </si>
  <si>
    <t>764002871</t>
  </si>
  <si>
    <t>Demontáž lemování zdí do suti</t>
  </si>
  <si>
    <t>-1550676237</t>
  </si>
  <si>
    <t>Demontáž klempířských konstrukcí lemování zdí do suti</t>
  </si>
  <si>
    <t>https://podminky.urs.cz/item/CS_URS_2024_01/764002871</t>
  </si>
  <si>
    <t>6,10+3,5+0,8+3,5+4,3+36,6+32,3+6,8+6,8+8,2+11,5+114,7</t>
  </si>
  <si>
    <t>22</t>
  </si>
  <si>
    <t>764002881</t>
  </si>
  <si>
    <t>Demontáž lemování střešních prostupů do suti</t>
  </si>
  <si>
    <t>-1885466978</t>
  </si>
  <si>
    <t>Demontáž klempířských konstrukcí lemování střešních prostupů do suti</t>
  </si>
  <si>
    <t>https://podminky.urs.cz/item/CS_URS_2024_01/764002881</t>
  </si>
  <si>
    <t>23</t>
  </si>
  <si>
    <t>764003801</t>
  </si>
  <si>
    <t>Demontáž lemování trub, konzol, držáků, ventilačních nástavců a jiných kusových prvků do suti</t>
  </si>
  <si>
    <t>-172030997</t>
  </si>
  <si>
    <t>Demontáž klempířských konstrukcí lemování trub, konzol, držáků, ventilačních nástavců a ostatních kusových prvků do suti</t>
  </si>
  <si>
    <t>https://podminky.urs.cz/item/CS_URS_2024_01/764003801</t>
  </si>
  <si>
    <t>24</t>
  </si>
  <si>
    <t>764004801</t>
  </si>
  <si>
    <t>Demontáž podokapního žlabu do suti</t>
  </si>
  <si>
    <t>1823453412</t>
  </si>
  <si>
    <t>Demontáž klempířských konstrukcí žlabu podokapního do suti</t>
  </si>
  <si>
    <t>https://podminky.urs.cz/item/CS_URS_2024_01/764004801</t>
  </si>
  <si>
    <t>29,2+2,8</t>
  </si>
  <si>
    <t>25</t>
  </si>
  <si>
    <t>764004821</t>
  </si>
  <si>
    <t>Demontáž nástřešního žlabu do suti</t>
  </si>
  <si>
    <t>1463531417</t>
  </si>
  <si>
    <t>Demontáž klempířských konstrukcí žlabu nástřešního do suti</t>
  </si>
  <si>
    <t>https://podminky.urs.cz/item/CS_URS_2024_01/764004821</t>
  </si>
  <si>
    <t>56,2+21,2+22,5+14,8</t>
  </si>
  <si>
    <t>26</t>
  </si>
  <si>
    <t>764004841</t>
  </si>
  <si>
    <t>Demontáž háku do suti</t>
  </si>
  <si>
    <t>519486121</t>
  </si>
  <si>
    <t>Demontáž klempířských konstrukcí háku do suti</t>
  </si>
  <si>
    <t>https://podminky.urs.cz/item/CS_URS_2024_01/764004841</t>
  </si>
  <si>
    <t>27</t>
  </si>
  <si>
    <t>764004861</t>
  </si>
  <si>
    <t>Demontáž svodu do suti vč. tvarovek</t>
  </si>
  <si>
    <t>-1918264526</t>
  </si>
  <si>
    <t>Demontáž klempířských konstrukcí svodu do suti vč. tvarovek</t>
  </si>
  <si>
    <t>https://podminky.urs.cz/item/CS_URS_2024_01/764004861</t>
  </si>
  <si>
    <t>9,5*1+9,5*2+10,5*1+4,5*2+2,8*1+1,5*1+8,8*2+1,2*1+6,2*3+6,2*1</t>
  </si>
  <si>
    <t>02 - Sanace krovu</t>
  </si>
  <si>
    <t xml:space="preserve">    9 - Ostatní konstrukce a práce, bourání</t>
  </si>
  <si>
    <t>M - Práce a dodávky M</t>
  </si>
  <si>
    <t xml:space="preserve">    21-M - Elektromontáže</t>
  </si>
  <si>
    <t>Ostatní konstrukce a práce, bourání</t>
  </si>
  <si>
    <t>949101111</t>
  </si>
  <si>
    <t>Lešení/podlážky pomocné, pracovní pro zatížení do 150 kg/m2</t>
  </si>
  <si>
    <t>-1901998192</t>
  </si>
  <si>
    <t>https://podminky.urs.cz/item/CS_URS_2024_01/949101111</t>
  </si>
  <si>
    <t>Poznámka k položce:_x000d_
pohyb v rámci prostoru krovu - provizorní lávky - podlaha je nepochůzi</t>
  </si>
  <si>
    <t>952901114</t>
  </si>
  <si>
    <t>Vyčištění budov nebo objektů před předáním do užívání budov bytové nebo občanské výstavby</t>
  </si>
  <si>
    <t>2083747012</t>
  </si>
  <si>
    <t>https://podminky.urs.cz/item/CS_URS_2024_01/952901114</t>
  </si>
  <si>
    <t>Poznámka k položce:_x000d_
Vyčištění prostor dotčených stavebními pracemi</t>
  </si>
  <si>
    <t>-1218197672</t>
  </si>
  <si>
    <t>1094573155</t>
  </si>
  <si>
    <t>1*30</t>
  </si>
  <si>
    <t>411185327</t>
  </si>
  <si>
    <t>997013871</t>
  </si>
  <si>
    <t>Poplatek za uložení stavebního odpadu na recyklační skládce (skládkovné) směsného stavebního a demoličního kód odpadu 17 09 04</t>
  </si>
  <si>
    <t>-266246467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</si>
  <si>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</si>
  <si>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</si>
  <si>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762083111</t>
  </si>
  <si>
    <t xml:space="preserve">Impregnace řeziva proti dřevokaznému hmyzu a houbám, třída ohrožení 1 a 2 </t>
  </si>
  <si>
    <t>m3</t>
  </si>
  <si>
    <t>-1755312090</t>
  </si>
  <si>
    <t>https://podminky.urs.cz/item/CS_URS_2024_01/762083111</t>
  </si>
  <si>
    <t>Poznámka k položce:_x000d_
impregnace nátěrem_x000d_
3 vrstvy_x000d_
transparentní přípravek</t>
  </si>
  <si>
    <t>(730+64+38+185)*0,1</t>
  </si>
  <si>
    <t>762083111.1</t>
  </si>
  <si>
    <t>Chemická sanace určených prvků krovu</t>
  </si>
  <si>
    <t>1296921565</t>
  </si>
  <si>
    <t>https://podminky.urs.cz/item/CS_URS_2024_01/762083111.1</t>
  </si>
  <si>
    <t>Poznámka k položce:_x000d_
postup dle odborného posudku, viz. mykologický průzkum</t>
  </si>
  <si>
    <t>762195000</t>
  </si>
  <si>
    <t>Spojovací prostředky pro montáž stěn, příček, bednění stěn</t>
  </si>
  <si>
    <t>408352828</t>
  </si>
  <si>
    <t>Spojovací prostředky hřebíky, svory, fixační prkna</t>
  </si>
  <si>
    <t>https://podminky.urs.cz/item/CS_URS_2024_01/762195000</t>
  </si>
  <si>
    <t>762332922</t>
  </si>
  <si>
    <t>Doplnění části střešní vazby hranoly průřezové pl přes 120 do 224 cm2 včetně materiálu</t>
  </si>
  <si>
    <t>-362981847</t>
  </si>
  <si>
    <t>Doplnění střešní vazby řezivem (materiál v ceně) průřezové plochy přes 120 do 224 cm2</t>
  </si>
  <si>
    <t>https://podminky.urs.cz/item/CS_URS_2024_01/762332922</t>
  </si>
  <si>
    <t>Poznámka k položce:_x000d_
Specifikace dle PD: 1V, 3V, 4V, 5V, 6V, 7V, 10V, 13V, 14V</t>
  </si>
  <si>
    <t>0,09+0,06+0,04+0,09+0,04+0,03+0,04+0,03+0,03+0,03+0,21+0,19</t>
  </si>
  <si>
    <t>762332924</t>
  </si>
  <si>
    <t>Doplnění části střešní vazby hranoly průřezové pl přes 288 do 450 cm2 včetně materiálu</t>
  </si>
  <si>
    <t>6893588</t>
  </si>
  <si>
    <t>Doplnění střešní vazby řezivem (materiál v ceně) průřezové plochy přes 288 do 450 cm2</t>
  </si>
  <si>
    <t>https://podminky.urs.cz/item/CS_URS_2024_01/762332924</t>
  </si>
  <si>
    <t>Poznámka k položce:_x000d_
Specifkace dle PD: 2V, 8V, 9V, 11V, 12V</t>
  </si>
  <si>
    <t>0,03+0,07+0,04+0,07+0,05</t>
  </si>
  <si>
    <t>998762103</t>
  </si>
  <si>
    <t>Přesun hmot tonážní pro kce tesařské v objektech v přes 12 do 24 m</t>
  </si>
  <si>
    <t>-625386638</t>
  </si>
  <si>
    <t>Přesun hmot pro konstrukce tesařské stanovený z hmotnosti přesunovaného materiálu vodorovná dopravní vzdálenost do 50 m v objektech výšky přes 12 do 24 m</t>
  </si>
  <si>
    <t>https://podminky.urs.cz/item/CS_URS_2024_01/998762103</t>
  </si>
  <si>
    <t>M</t>
  </si>
  <si>
    <t>Práce a dodávky M</t>
  </si>
  <si>
    <t>21-M</t>
  </si>
  <si>
    <t>Elektromontáže</t>
  </si>
  <si>
    <t>210203403</t>
  </si>
  <si>
    <t>Zpětná montáž připojovací kabeláže vč. chrániček, spínání a svítidel přisazených a ostatních kabeláží, např. SLB</t>
  </si>
  <si>
    <t>soubor</t>
  </si>
  <si>
    <t>64</t>
  </si>
  <si>
    <t>-1327797829</t>
  </si>
  <si>
    <t>https://podminky.urs.cz/item/CS_URS_2024_01/210203403</t>
  </si>
  <si>
    <t>Poznámka k položce:_x000d_
Zpětná montáž při pracích na opravě/sanaci krovu, viz. poznámka Elektroinstalace výkres č. 001</t>
  </si>
  <si>
    <t>218203403</t>
  </si>
  <si>
    <t>Demontáž připojovací kabeláže vč. chrániček, spínání a svítidel přisazených a ostatních kabeláží, např. SLB</t>
  </si>
  <si>
    <t>733260304</t>
  </si>
  <si>
    <t>https://podminky.urs.cz/item/CS_URS_2024_01/218203403</t>
  </si>
  <si>
    <t>Poznámka k položce:_x000d_
Demontáž při pracích na opravě/sanaci krovu, viz. poznámka Elektroinstalace výkres č. 001</t>
  </si>
  <si>
    <t>03 - Střecha</t>
  </si>
  <si>
    <t xml:space="preserve">    6 - Úpravy povrchů, podlahy a osazování výplní</t>
  </si>
  <si>
    <t xml:space="preserve">    998 - Přesun hmot</t>
  </si>
  <si>
    <t xml:space="preserve">    765 - Krytina skládaná</t>
  </si>
  <si>
    <t xml:space="preserve">    767 - Konstrukce zámečnické</t>
  </si>
  <si>
    <t xml:space="preserve">    783 - Dokončovací práce - nátěry</t>
  </si>
  <si>
    <t>Úpravy povrchů, podlahy a osazování výplní</t>
  </si>
  <si>
    <t>629135102</t>
  </si>
  <si>
    <t>Vyrovnávací vrstva z cementové malty pod klempířskými prvky šířky přes 150 do 300 mm</t>
  </si>
  <si>
    <t>-726331031</t>
  </si>
  <si>
    <t>10+2,8+2,3+93,3+82,7+5,2+10,8+31,2+6,5+0,7+3,2+16,8+2,5</t>
  </si>
  <si>
    <t>998</t>
  </si>
  <si>
    <t>Přesun hmot</t>
  </si>
  <si>
    <t>998011009</t>
  </si>
  <si>
    <t>Přesun hmot pro budovy zděné s omezením mechanizace pro budovy v přes 6 do 12 m</t>
  </si>
  <si>
    <t>-1191287025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</si>
  <si>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</si>
  <si>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https://podminky.urs.cz/item/CS_URS_2024_01/998011009</t>
  </si>
  <si>
    <t>712391383</t>
  </si>
  <si>
    <t>Provedení drenážní rohože pod oplechování</t>
  </si>
  <si>
    <t>314871396</t>
  </si>
  <si>
    <t>https://podminky.urs.cz/item/CS_URS_2024_01/712391383</t>
  </si>
  <si>
    <t>Poznámka k položce:_x000d_
zajištění odvětrání ploché střechy - viz. K34</t>
  </si>
  <si>
    <t>69334324</t>
  </si>
  <si>
    <t>rohož drenážní tl 10mm, hmotnost min. 400g/m2</t>
  </si>
  <si>
    <t>32</t>
  </si>
  <si>
    <t>-2059005803</t>
  </si>
  <si>
    <t>10*1,1 'Přepočtené koeficientem množství</t>
  </si>
  <si>
    <t>712631101</t>
  </si>
  <si>
    <t>Provedení povlakové krytiny střech přes 30° pásy na sucho AIP nebo NAIP</t>
  </si>
  <si>
    <t>-2034181338</t>
  </si>
  <si>
    <t>Provedení povlakové krytiny střech šikmých přes 30° pásy na sucho na dřevěném podkladě, separační vrstva</t>
  </si>
  <si>
    <t>https://podminky.urs.cz/item/CS_URS_2024_01/712631101</t>
  </si>
  <si>
    <t>62853003</t>
  </si>
  <si>
    <t>pás asfaltový modifikovaný SBS s vložkou ze skleněné tkaniny, tl 3,5mm</t>
  </si>
  <si>
    <t>390461596</t>
  </si>
  <si>
    <t>Poznámka k položce:_x000d_
Separační vrstva</t>
  </si>
  <si>
    <t>1017*1,15 'Přepočtené koeficientem množství</t>
  </si>
  <si>
    <t>712641559</t>
  </si>
  <si>
    <t>Provedení povlakové krytiny střech přes 30° pásy přitavením NAIP</t>
  </si>
  <si>
    <t>722796218</t>
  </si>
  <si>
    <t>Provedení povlakové krytiny střech šikmých přes 30° pásy přitavením na dřevěném podkladě s lištami NAIP</t>
  </si>
  <si>
    <t>https://podminky.urs.cz/item/CS_URS_2024_01/712641559</t>
  </si>
  <si>
    <t>185</t>
  </si>
  <si>
    <t>62855001</t>
  </si>
  <si>
    <t>pás asfaltový natavitelný modifikovaný SBS s vložkou z polyesterové rohože a spalitelnou PE fólií nebo jemnozrnným minerálním posypem na horním povrchu tl 4,0mm</t>
  </si>
  <si>
    <t>-961685580</t>
  </si>
  <si>
    <t>185*1,25 'Přepočtené koeficientem množství</t>
  </si>
  <si>
    <t>762341210</t>
  </si>
  <si>
    <t>Montáž bednění střech rovných a šikmých sklonu do 60° z hrubých prken na sraz tl do 32 mm</t>
  </si>
  <si>
    <t>-1254641956</t>
  </si>
  <si>
    <t>Montáž bednění střech rovných a šikmých sklonu do 60° s vyřezáním otvorů z prken hrubých na sraz tl. do 32 mm</t>
  </si>
  <si>
    <t>https://podminky.urs.cz/item/CS_URS_2024_01/762341210</t>
  </si>
  <si>
    <t>1,1*(730+64+38+185)</t>
  </si>
  <si>
    <t>60511112</t>
  </si>
  <si>
    <t>řezivo jehličnaté smrk, borovice š přes 80mm tl 24mm dl 4-5m</t>
  </si>
  <si>
    <t>-1117570442</t>
  </si>
  <si>
    <t>1,1*(0,024*(730+64+38+185))</t>
  </si>
  <si>
    <t>762341675</t>
  </si>
  <si>
    <t>Montáž bednění štítových okapových říms z dřevotřískových na pero a drážku</t>
  </si>
  <si>
    <t>-1101042038</t>
  </si>
  <si>
    <t>Montáž bednění střech štítových okapových říms, krajnic, závětrných prken a žaluzií ve spádu nebo rovnoběžně s okapem z desek dřevotřískových nebo dřevoštěpkových na pero a drážku</t>
  </si>
  <si>
    <t>https://podminky.urs.cz/item/CS_URS_2024_01/762341675</t>
  </si>
  <si>
    <t>Poznámka k položce:_x000d_
konstrukční podkladní vrstvy pro klempířské prvky</t>
  </si>
  <si>
    <t>60722233</t>
  </si>
  <si>
    <t>deska dřevotřísková surová 925x2050mm tl 22mm - vodovzdorná, P+D</t>
  </si>
  <si>
    <t>383179533</t>
  </si>
  <si>
    <t>35*1,1 'Přepočtené koeficientem množství</t>
  </si>
  <si>
    <t>762342314</t>
  </si>
  <si>
    <t>Montáž laťování na střechách složitých sklonu do 60° osové vzdálenosti přes 150 do 360 mm</t>
  </si>
  <si>
    <t>CS ÚRS 2023 02</t>
  </si>
  <si>
    <t>-1711371973</t>
  </si>
  <si>
    <t>Montáž laťování střech složitých sklonu do 60° při osové vzdálenosti latí přes 150 do 360 mm</t>
  </si>
  <si>
    <t>https://podminky.urs.cz/item/CS_URS_2023_02/762342314</t>
  </si>
  <si>
    <t>1,1*(730+64+38+185)*0,1</t>
  </si>
  <si>
    <t>60514114</t>
  </si>
  <si>
    <t>řezivo jehličnaté lať impregnovaná dl 4 m</t>
  </si>
  <si>
    <t>-546754144</t>
  </si>
  <si>
    <t>0,04*0,06*(1,1*(730+64+38+185))</t>
  </si>
  <si>
    <t>998762102</t>
  </si>
  <si>
    <t>Přesun hmot tonážní pro kce tesařské v objektech v přes 6 do 12 m</t>
  </si>
  <si>
    <t>-964192608</t>
  </si>
  <si>
    <t>Přesun hmot pro konstrukce tesařské stanovený z hmotnosti přesunovaného materiálu vodorovná dopravní vzdálenost do 50 m základní v objektech výšky přes 6 do 12 m</t>
  </si>
  <si>
    <t>https://podminky.urs.cz/item/CS_URS_2024_01/998762102</t>
  </si>
  <si>
    <t>1875228563</t>
  </si>
  <si>
    <t>https://podminky.urs.cz/item/CS_URS_2023_02/998762103</t>
  </si>
  <si>
    <t>764101153</t>
  </si>
  <si>
    <t>Montáž krytiny střechy rovné ze šablon do 4 ks/m2 přes 30 do 60°</t>
  </si>
  <si>
    <t>-1185282226</t>
  </si>
  <si>
    <t>Montáž krytiny z plechu s úpravou u okapů, prostupů a výčnělků střechy rovné ze šablon, počet kusů do 4 ks/m2 přes 30 do 60°</t>
  </si>
  <si>
    <t>https://podminky.urs.cz/item/CS_URS_2024_01/764101153</t>
  </si>
  <si>
    <t>55351080</t>
  </si>
  <si>
    <t>Střešní šablony Al s barevným povrchem včetně spojovacího materiálu do 4ks/m2</t>
  </si>
  <si>
    <t>784625901</t>
  </si>
  <si>
    <t>832*1,15 'Přepočtené koeficientem množství</t>
  </si>
  <si>
    <t>629992111</t>
  </si>
  <si>
    <t>Zatmelení styčných spar mezi konstrukcemi trvale pružným polyuretanovým tmelem včetně vyčištění spar, pro spáry šířky do 10 mm</t>
  </si>
  <si>
    <t>-50706646</t>
  </si>
  <si>
    <t>https://podminky.urs.cz/item/CS_URS_2024_01/629992111</t>
  </si>
  <si>
    <t>Poznámka k položce:_x000d_
Utěsnění oplechování nižších střech přilehajících k obovodové konstrukci</t>
  </si>
  <si>
    <t>90</t>
  </si>
  <si>
    <t>764121405</t>
  </si>
  <si>
    <t>Krytina střechy rovné drážkováním ze svitků z Al plechu rš 500 mm sklonu přes 60°</t>
  </si>
  <si>
    <t>1549497562</t>
  </si>
  <si>
    <t>Krytina z hliníkového plechu s úpravou u okapů, prostupů a výčnělků střechy rovné drážkováním ze svitků rš 500 mm, sklon střechy přes 60°</t>
  </si>
  <si>
    <t>https://podminky.urs.cz/item/CS_URS_2024_01/764121405</t>
  </si>
  <si>
    <t>Poznámka k položce:_x000d_
Specifikace obsahu položky dle PD: K47</t>
  </si>
  <si>
    <t>764201106</t>
  </si>
  <si>
    <t>D+M oplechování střešních prvků hřebene větraného včetně větrací mřížky</t>
  </si>
  <si>
    <t>191461680</t>
  </si>
  <si>
    <t>https://podminky.urs.cz/item/CS_URS_2024_01/764201106</t>
  </si>
  <si>
    <t>Poznámka k položce:_x000d_
Specifikace obsahu položky dle PD: K25, K26</t>
  </si>
  <si>
    <t>764201136</t>
  </si>
  <si>
    <t>D+M oplechování střešních prvků nároží větraného včetně větrací mřížky</t>
  </si>
  <si>
    <t>1650988164</t>
  </si>
  <si>
    <t>https://podminky.urs.cz/item/CS_URS_2024_01/764201136</t>
  </si>
  <si>
    <t>Poznámka k položce:_x000d_
Specifikace obsahu položky dle PD: K27</t>
  </si>
  <si>
    <t>764201167</t>
  </si>
  <si>
    <t>D+M oplechování střešních prvků úžlabí, šířky do 700 mm</t>
  </si>
  <si>
    <t>-2034299780</t>
  </si>
  <si>
    <t>https://podminky.urs.cz/item/CS_URS_2024_01/764201167</t>
  </si>
  <si>
    <t>Poznámka k položce:_x000d_
Specifikace obsahu položky dle PD: K28</t>
  </si>
  <si>
    <t>764202134</t>
  </si>
  <si>
    <t xml:space="preserve">D+M oplechování střešních prvků okapu okapovým plechem </t>
  </si>
  <si>
    <t>337269582</t>
  </si>
  <si>
    <t>https://podminky.urs.cz/item/CS_URS_2024_01/764202134</t>
  </si>
  <si>
    <t>Poznámka k položce:_x000d_
Specifikace obsahu položky dle PD: K30, K33</t>
  </si>
  <si>
    <t>147,6+32</t>
  </si>
  <si>
    <t>764203156</t>
  </si>
  <si>
    <t>Montáž sněhového zachytávače pro krytiny průběžného dvoutrubkového</t>
  </si>
  <si>
    <t>855911242</t>
  </si>
  <si>
    <t>Montáž oplechování střešních prvků sněhového zachytávače průbežného dvoutrubkového</t>
  </si>
  <si>
    <t>https://podminky.urs.cz/item/CS_URS_2024_01/764203156</t>
  </si>
  <si>
    <t>Poznámka k položce:_x000d_
Specifikace obsahu položky dle PD: Z11</t>
  </si>
  <si>
    <t>55344642</t>
  </si>
  <si>
    <t>svorka (držák) Al pro trubku sněhového zachytávače pro falcovanou</t>
  </si>
  <si>
    <t>-952419798</t>
  </si>
  <si>
    <t>55344661</t>
  </si>
  <si>
    <t>nástavec svorky (držáku) sněhového zachytávače Al</t>
  </si>
  <si>
    <t>-1616115467</t>
  </si>
  <si>
    <t>28</t>
  </si>
  <si>
    <t>55349664</t>
  </si>
  <si>
    <t>tyč do sněhového zachytávače Al</t>
  </si>
  <si>
    <t>2142458133</t>
  </si>
  <si>
    <t>29</t>
  </si>
  <si>
    <t>764213652</t>
  </si>
  <si>
    <t>Střešní výlez pro krytinu skládanou nebo plechovou z Pz s povrchovou úpravou</t>
  </si>
  <si>
    <t>182562894</t>
  </si>
  <si>
    <t>Oplechování střešních prvků z pozinkovaného plechu s povrchovou úpravou střešní výlez rozměru do 600 x 600 mm, střechy s krytinou skládanou nebo plechovou</t>
  </si>
  <si>
    <t>https://podminky.urs.cz/item/CS_URS_2024_01/764213652</t>
  </si>
  <si>
    <t>Poznámka k položce:_x000d_
Specifikace obsahu položky dle PD: T1, T2</t>
  </si>
  <si>
    <t>5+2</t>
  </si>
  <si>
    <t>30</t>
  </si>
  <si>
    <t>764226448</t>
  </si>
  <si>
    <t>Oplechování parapetů z hliníkového plechu rovných celoplošně lepené, rš až 700 mm</t>
  </si>
  <si>
    <t>-224643846</t>
  </si>
  <si>
    <t>https://podminky.urs.cz/item/CS_URS_2024_01/764226448</t>
  </si>
  <si>
    <t>Poznámka k položce:_x000d_
Specifikace obsahu položky dle PD: K34, K35, K36, K37, K38, K39, K40, K41, K42, K43, K44, K45, K46</t>
  </si>
  <si>
    <t>31</t>
  </si>
  <si>
    <t>764301118</t>
  </si>
  <si>
    <t>Montáž lemování střech, prostupů, zdí boční nebo horní rovné, rozvinuté šířky přes 400 mm</t>
  </si>
  <si>
    <t>692744571</t>
  </si>
  <si>
    <t>https://podminky.urs.cz/item/CS_URS_2024_01/764301118</t>
  </si>
  <si>
    <t xml:space="preserve">Poznámka k položce:_x000d_
Specifikace obsahu položky dle PD: K17, K18, K19, K20, K21, K22, K23, K24, K29, K32, K48, K49 </t>
  </si>
  <si>
    <t>10,5+23,2+6,1+2*(3,5+0,8+3,5+4,3)+36,6+32,3+1*(6,8+6,8+8,2)+2*(3)+11,5+114,7+5*(2,5)+2*0,7</t>
  </si>
  <si>
    <t>19112361</t>
  </si>
  <si>
    <t>plech legovaný hliník, r.š. 750, tl. 0,7mm</t>
  </si>
  <si>
    <t>-1062332441</t>
  </si>
  <si>
    <t>1,1*(10,5+23,2+6,1+2*(3,5+0,8+3,5+4,3)+36,6+32,3+1*(6,8+6,8+8,2)+2*(3)+11,5+114,7+5*(2,5)+2*0,7)</t>
  </si>
  <si>
    <t>33</t>
  </si>
  <si>
    <t>764501103</t>
  </si>
  <si>
    <t>Montáž žlabu podokapního půlkulatého</t>
  </si>
  <si>
    <t>1684014888</t>
  </si>
  <si>
    <t>Montáž žlabu podokapního půlkruhového žlabu</t>
  </si>
  <si>
    <t>https://podminky.urs.cz/item/CS_URS_2024_01/764501103</t>
  </si>
  <si>
    <t>Poznámka k položce:_x000d_
Specifikace obsahu položky dle PD: K5, K6</t>
  </si>
  <si>
    <t>34</t>
  </si>
  <si>
    <t>55348817</t>
  </si>
  <si>
    <t xml:space="preserve">žlab podokapní půlkulatý, legovaný hliník rš 400mm tl 0,7mm </t>
  </si>
  <si>
    <t>-1189129147</t>
  </si>
  <si>
    <t>32*1,2 'Přepočtené koeficientem množství</t>
  </si>
  <si>
    <t>35</t>
  </si>
  <si>
    <t>764501104</t>
  </si>
  <si>
    <t>Montáž čela pro podokapní půlkulatý žlab</t>
  </si>
  <si>
    <t>-1133518667</t>
  </si>
  <si>
    <t>Montáž žlabu podokapního půlkruhového čela</t>
  </si>
  <si>
    <t>https://podminky.urs.cz/item/CS_URS_2024_01/764501104</t>
  </si>
  <si>
    <t>36</t>
  </si>
  <si>
    <t>55349074</t>
  </si>
  <si>
    <t xml:space="preserve">čelo pro půlkulatý žlab, legovaný hliník rš 400mm tl 0,7mm </t>
  </si>
  <si>
    <t>-680619192</t>
  </si>
  <si>
    <t>37</t>
  </si>
  <si>
    <t>764501105</t>
  </si>
  <si>
    <t>Montáž háku pro podokapní půlkulatý žlab</t>
  </si>
  <si>
    <t>-1857370259</t>
  </si>
  <si>
    <t>Montáž žlabu podokapního půlkruhového háku</t>
  </si>
  <si>
    <t>https://podminky.urs.cz/item/CS_URS_2024_01/764501105</t>
  </si>
  <si>
    <t>38</t>
  </si>
  <si>
    <t>55348921</t>
  </si>
  <si>
    <t xml:space="preserve">hák žlabový pro půlkulatý žlab, legovaný hliník rš 400mm tl 0,7mm </t>
  </si>
  <si>
    <t>1477658247</t>
  </si>
  <si>
    <t>39</t>
  </si>
  <si>
    <t>764501107</t>
  </si>
  <si>
    <t>Montáž rohu nebo koutu pro podokapní půlkulatý žlab</t>
  </si>
  <si>
    <t>-524351311</t>
  </si>
  <si>
    <t>Montáž žlabu podokapního půlkruhového rohu</t>
  </si>
  <si>
    <t>https://podminky.urs.cz/item/CS_URS_2024_01/764501107</t>
  </si>
  <si>
    <t>40</t>
  </si>
  <si>
    <t>55349003</t>
  </si>
  <si>
    <t xml:space="preserve">roh žlabový pro půlkulatý žlab, legovaný hliník rš 400mm tl 0,7mm </t>
  </si>
  <si>
    <t>2039954621</t>
  </si>
  <si>
    <t>41</t>
  </si>
  <si>
    <t>764501108</t>
  </si>
  <si>
    <t>Montáž kotlíku oválného (trychtýřového) pro podokapní žlab</t>
  </si>
  <si>
    <t>-2001021886</t>
  </si>
  <si>
    <t>Montáž žlabu podokapního půlkruhového kotlíku</t>
  </si>
  <si>
    <t>https://podminky.urs.cz/item/CS_URS_2024_01/764501108</t>
  </si>
  <si>
    <t>42</t>
  </si>
  <si>
    <t>55349152</t>
  </si>
  <si>
    <t>kotlík závěsný pro půlkulatý žlab, legovaný hliník rš 500, tl. 0,7mm, kruhový vývod D 150mm</t>
  </si>
  <si>
    <t>2008724802</t>
  </si>
  <si>
    <t>43</t>
  </si>
  <si>
    <t>764503104</t>
  </si>
  <si>
    <t>Montáž žlabu nadokapního (nástřešního ) oblého tvaru včetně háků, čel a hrdel</t>
  </si>
  <si>
    <t>1229422278</t>
  </si>
  <si>
    <t>Montáž žlabu nadokapního (nástřešního) oblého tvaru žlabu</t>
  </si>
  <si>
    <t>https://podminky.urs.cz/item/CS_URS_2024_01/764503104</t>
  </si>
  <si>
    <t xml:space="preserve">Poznámka k položce:_x000d_
Specifikace obsahu položky dle PD: K1, K2, K3, K4 </t>
  </si>
  <si>
    <t>44</t>
  </si>
  <si>
    <t>55348866</t>
  </si>
  <si>
    <t>žlab nástřešní Legovaný hliník rš 700mm tl 1,0mm</t>
  </si>
  <si>
    <t>2078045114</t>
  </si>
  <si>
    <t>114,7*1,1</t>
  </si>
  <si>
    <t>126,17*1,2 'Přepočtené koeficientem množství</t>
  </si>
  <si>
    <t>45</t>
  </si>
  <si>
    <t>764503105</t>
  </si>
  <si>
    <t>D+M žlabu nadokapního (nástřešního) oblého tvaru čela</t>
  </si>
  <si>
    <t>1953214540</t>
  </si>
  <si>
    <t>https://podminky.urs.cz/item/CS_URS_2024_01/764503105</t>
  </si>
  <si>
    <t>46</t>
  </si>
  <si>
    <t>764503106</t>
  </si>
  <si>
    <t>D+M žlabu nadokapního (nástřešního) oblého tvaru háku</t>
  </si>
  <si>
    <t>1286702290</t>
  </si>
  <si>
    <t>https://podminky.urs.cz/item/CS_URS_2024_01/764503106</t>
  </si>
  <si>
    <t>47</t>
  </si>
  <si>
    <t>764503117</t>
  </si>
  <si>
    <t>D+M žlabu nadokapního (nástřešního) oblého tvaru hrdla</t>
  </si>
  <si>
    <t>208186066</t>
  </si>
  <si>
    <t>https://podminky.urs.cz/item/CS_URS_2024_01/764503117</t>
  </si>
  <si>
    <t>48</t>
  </si>
  <si>
    <t>764503127</t>
  </si>
  <si>
    <t>Příplatek k montáži nadokapního (nástřešního ) žlabu za provedení rohu nebo koutu</t>
  </si>
  <si>
    <t>1041411665</t>
  </si>
  <si>
    <t>Montáž žlabu nadokapního (nástřešního) Příplatek k cenám za zvýšenou pracnost při provedení rohu nebo koutu</t>
  </si>
  <si>
    <t>https://podminky.urs.cz/item/CS_URS_2024_01/764503127</t>
  </si>
  <si>
    <t>49</t>
  </si>
  <si>
    <t>764508131</t>
  </si>
  <si>
    <t>D+M svodu kruhového, průměru svodu 125 - 150mm, legovaný hliník, tl. 0,7mm</t>
  </si>
  <si>
    <t>1961714107</t>
  </si>
  <si>
    <t>https://podminky.urs.cz/item/CS_URS_2024_01/764508131</t>
  </si>
  <si>
    <t>Poznámka k položce:_x000d_
Specifikace obsahu položky dle PD: K7, K8, K9, K10, K11, K12, K13, K14, K15, K16, dodávka včetně tvarovek, dopojení dle popisu v dané položce</t>
  </si>
  <si>
    <t>1*9,5+2*9,5+1*10,5+2*4,5+1*2,8+1*1,5+2*8,8+1*1,2+3*6,2+1*6,2</t>
  </si>
  <si>
    <t>50</t>
  </si>
  <si>
    <t>55349325</t>
  </si>
  <si>
    <t>svod kruhový, legovaný hliník, tl 0,7mm D 125mm</t>
  </si>
  <si>
    <t>-1456193174</t>
  </si>
  <si>
    <t>Poznámka k položce:_x000d_
Specifikace obsahu položky dle PD: K11, K12, K13, K14, K16, dodávka včetně tvarovek, dopojení dle popisu v dané položce</t>
  </si>
  <si>
    <t>95,9-66,6</t>
  </si>
  <si>
    <t>51</t>
  </si>
  <si>
    <t>55349324</t>
  </si>
  <si>
    <t>svod kruhový, legovaný hliník, tl 0,7mm D 150mm</t>
  </si>
  <si>
    <t>-611062349</t>
  </si>
  <si>
    <t>Poznámka k položce:_x000d_
Specifikace obsahu položky dle PD: K7, K8, K9, K10, K15, dodávka včetně tvarovek, dopojení dle popisu v dané položce</t>
  </si>
  <si>
    <t>1*9,5+2*9,5+1*10,5+2*4,5+3*6,2</t>
  </si>
  <si>
    <t>52</t>
  </si>
  <si>
    <t>998764112</t>
  </si>
  <si>
    <t>Přesun hmot tonážní pro konstrukce klempířské s omezením mechanizace v objektech v přes 6 do 12 m</t>
  </si>
  <si>
    <t>1623394656</t>
  </si>
  <si>
    <t>Přesun hmot pro konstrukce klempířské stanovený z hmotnosti přesunovaného materiálu vodorovná dopravní vzdálenost do 50 m s omezením mechanizace v objektech výšky přes 6 do 12 m</t>
  </si>
  <si>
    <t>https://podminky.urs.cz/item/CS_URS_2024_01/998764112</t>
  </si>
  <si>
    <t>765</t>
  </si>
  <si>
    <t>Krytina skládaná</t>
  </si>
  <si>
    <t>53</t>
  </si>
  <si>
    <t>765115202</t>
  </si>
  <si>
    <t>Montáž střešních doplňků, nástavce pro odvětrání kanalizace</t>
  </si>
  <si>
    <t>-839142581</t>
  </si>
  <si>
    <t>https://podminky.urs.cz/item/CS_URS_2024_01/765115202</t>
  </si>
  <si>
    <t>Poznámka k položce:_x000d_
Specifikace obsahu položky dle PD: K50</t>
  </si>
  <si>
    <t>54</t>
  </si>
  <si>
    <t>59660255</t>
  </si>
  <si>
    <t>nástavec odvětrání, D 125mm</t>
  </si>
  <si>
    <t>1561165461</t>
  </si>
  <si>
    <t>Poznámka k položce:_x000d_
Specifikace obsahu pložky dle PD: K50</t>
  </si>
  <si>
    <t>55</t>
  </si>
  <si>
    <t>765123121</t>
  </si>
  <si>
    <t>D+M krytina skládaná na sucho, prvky okapové hrany větrací mřížka</t>
  </si>
  <si>
    <t>-1775248336</t>
  </si>
  <si>
    <t>https://podminky.urs.cz/item/CS_URS_2024_01/765123121</t>
  </si>
  <si>
    <t>Poznámka k položce:_x000d_
Specifikace obsahu položky dle PD: K31</t>
  </si>
  <si>
    <t>147,6</t>
  </si>
  <si>
    <t>56</t>
  </si>
  <si>
    <t>765191021</t>
  </si>
  <si>
    <t>Montáž pojistné hydroizolační nebo parotěsné fólie kladené ve sklonu přes 20° s lepenými spoji na krokve</t>
  </si>
  <si>
    <t>-466266692</t>
  </si>
  <si>
    <t>Montáž pojistné hydroizolační nebo parotěsné fólie kladené ve sklonu přes 20° s lepenými přesahy na krokve</t>
  </si>
  <si>
    <t>https://podminky.urs.cz/item/CS_URS_2024_01/765191021</t>
  </si>
  <si>
    <t>57</t>
  </si>
  <si>
    <t>28329051</t>
  </si>
  <si>
    <t>fólie kontaktní difuzně propustná pro doplňkovou hydroizolační vrstvu, čtyřvrstvá 200-230g/m2 s integrovanou samolepící páskou</t>
  </si>
  <si>
    <t>240235531</t>
  </si>
  <si>
    <t>1118,7*1,1 'Přepočtené koeficientem množství</t>
  </si>
  <si>
    <t>58</t>
  </si>
  <si>
    <t>998765112</t>
  </si>
  <si>
    <t>Přesun hmot tonážní pro krytiny skládané s omezením mechanizace v objektech v přes 6 do 12 m</t>
  </si>
  <si>
    <t>-16889861</t>
  </si>
  <si>
    <t>Přesun hmot pro krytiny skládané stanovený z hmotnosti přesunovaného materiálu vodorovná dopravní vzdálenost do 50 m s omezením mechanizace na objektech výšky přes 6 do 12 m</t>
  </si>
  <si>
    <t>https://podminky.urs.cz/item/CS_URS_2024_01/998765112</t>
  </si>
  <si>
    <t>767</t>
  </si>
  <si>
    <t>Konstrukce zámečnické</t>
  </si>
  <si>
    <t>59</t>
  </si>
  <si>
    <t>767646411</t>
  </si>
  <si>
    <t>Repase revizních dvířek plochy do 0,5 m2</t>
  </si>
  <si>
    <t>1869301380</t>
  </si>
  <si>
    <t>https://podminky.urs.cz/item/CS_URS_2024_01/767646411</t>
  </si>
  <si>
    <t>Poznámka k položce:_x000d_
Specifikace obsahu položky dle PD: Z7</t>
  </si>
  <si>
    <t>60</t>
  </si>
  <si>
    <t>767646412</t>
  </si>
  <si>
    <t>Repase revizních dvířek plochy přes 0,5 do 1 m2</t>
  </si>
  <si>
    <t>822069909</t>
  </si>
  <si>
    <t>https://podminky.urs.cz/item/CS_URS_2024_01/767646412</t>
  </si>
  <si>
    <t>Poznámka k položce:_x000d_
Specifikace obsahu pložky dle PD: Z6</t>
  </si>
  <si>
    <t>61</t>
  </si>
  <si>
    <t>767810113</t>
  </si>
  <si>
    <t>Montáž větracích mřížek ocelových čtyřhranných</t>
  </si>
  <si>
    <t>-945247367</t>
  </si>
  <si>
    <t>https://podminky.urs.cz/item/CS_URS_2024_01/767810113</t>
  </si>
  <si>
    <t>Poznámka k položce:_x000d_
Specifikace obsahu položky dle PD: Z2</t>
  </si>
  <si>
    <t>62</t>
  </si>
  <si>
    <t>55341422</t>
  </si>
  <si>
    <t>průvětrník bez klapek se sítí 300x300mm</t>
  </si>
  <si>
    <t>817314135</t>
  </si>
  <si>
    <t>63</t>
  </si>
  <si>
    <t>55341422.1</t>
  </si>
  <si>
    <t>242893253</t>
  </si>
  <si>
    <t>průvětrník bez klapek se sítí 600x400mm</t>
  </si>
  <si>
    <t>Poznámka k položce:_x000d_
Specifikace obsahu položky dle PD: Z8</t>
  </si>
  <si>
    <t>55341422.2</t>
  </si>
  <si>
    <t>69007209</t>
  </si>
  <si>
    <t>průvětrník bez klapek se sítí 450x300mm</t>
  </si>
  <si>
    <t>Poznámka k položce:_x000d_
Specifikace obsahu položky dle PD: Z9</t>
  </si>
  <si>
    <t>65</t>
  </si>
  <si>
    <t>767810122</t>
  </si>
  <si>
    <t>Montáž mřížek větracích kruhových D přes 100 do 200 mm</t>
  </si>
  <si>
    <t>1050387432</t>
  </si>
  <si>
    <t>Montáž větracích mřížek ocelových kruhových, průměru přes 100 do 200 mm</t>
  </si>
  <si>
    <t>https://podminky.urs.cz/item/CS_URS_2024_01/767810122</t>
  </si>
  <si>
    <t>Poznámka k položce:_x000d_
Specifikace obsahu položky dle PD: Z1</t>
  </si>
  <si>
    <t>66</t>
  </si>
  <si>
    <t>55341428</t>
  </si>
  <si>
    <t>mřížka větrací nerezová kruhová se síťovinou 150mm</t>
  </si>
  <si>
    <t>1920665500</t>
  </si>
  <si>
    <t>67</t>
  </si>
  <si>
    <t>767851104</t>
  </si>
  <si>
    <t>Montáž lávek komínových - kompletní celé lávky</t>
  </si>
  <si>
    <t>933181031</t>
  </si>
  <si>
    <t>Montáž komínových lávek kompletní celé lávky</t>
  </si>
  <si>
    <t>https://podminky.urs.cz/item/CS_URS_2024_01/767851104</t>
  </si>
  <si>
    <t>Poznámka k položce:_x000d_
Specifikace obsahu položky dle PD: Z3, Z4</t>
  </si>
  <si>
    <t>68</t>
  </si>
  <si>
    <t>55344680</t>
  </si>
  <si>
    <t>lávka komínová 250x1000mm</t>
  </si>
  <si>
    <t>-2146744929</t>
  </si>
  <si>
    <t>77</t>
  </si>
  <si>
    <t>59161148</t>
  </si>
  <si>
    <t>D+M větrací hlavice, doplnění připojovacího potrubí do DN200</t>
  </si>
  <si>
    <t>600989327</t>
  </si>
  <si>
    <t>Poznámka k položce:_x000d_
Specifikace obsahu položky dle PD: Z5</t>
  </si>
  <si>
    <t>69</t>
  </si>
  <si>
    <t>767995112</t>
  </si>
  <si>
    <t>D+M ostatních atypických zámečnických konstrukcí hmotnosti přes 5 do 10 kg</t>
  </si>
  <si>
    <t>2104729859</t>
  </si>
  <si>
    <t>https://podminky.urs.cz/item/CS_URS_2024_01/767995112</t>
  </si>
  <si>
    <t>Poznámka k položce:_x000d_
Specifikace obsahu položky dle PD: Z10</t>
  </si>
  <si>
    <t>70</t>
  </si>
  <si>
    <t>998767112</t>
  </si>
  <si>
    <t>Přesun hmot tonážní pro zámečnické konstrukce s omezením mechanizace v objektech v přes 6 do 12 m</t>
  </si>
  <si>
    <t>-81686338</t>
  </si>
  <si>
    <t>Přesun hmot pro zámečnické konstrukce stanovený z hmotnosti přesunovaného materiálu vodorovná dopravní vzdálenost do 50 m s omezením mechanizace v objektech výšky přes 6 do 12 m</t>
  </si>
  <si>
    <t>https://podminky.urs.cz/item/CS_URS_2024_01/998767112</t>
  </si>
  <si>
    <t>783</t>
  </si>
  <si>
    <t>Dokončovací práce - nátěry</t>
  </si>
  <si>
    <t>71</t>
  </si>
  <si>
    <t>783301303</t>
  </si>
  <si>
    <t>Bezoplachové odrezivění zámečnických konstrukcí</t>
  </si>
  <si>
    <t>331994876</t>
  </si>
  <si>
    <t>Příprava podkladu zámečnických konstrukcí před provedením nátěru odrezivění odrezovačem bezoplachovým</t>
  </si>
  <si>
    <t>https://podminky.urs.cz/item/CS_URS_2024_01/783301303</t>
  </si>
  <si>
    <t>72</t>
  </si>
  <si>
    <t>783301401</t>
  </si>
  <si>
    <t>Ometení zámečnických konstrukcí</t>
  </si>
  <si>
    <t>1103994005</t>
  </si>
  <si>
    <t>Příprava podkladu zámečnických konstrukcí před provedením nátěru ometení</t>
  </si>
  <si>
    <t>https://podminky.urs.cz/item/CS_URS_2024_01/783301401</t>
  </si>
  <si>
    <t>73</t>
  </si>
  <si>
    <t>783314101</t>
  </si>
  <si>
    <t>Základní jednonásobný syntetický nátěr zámečnických konstrukcí</t>
  </si>
  <si>
    <t>1839371348</t>
  </si>
  <si>
    <t>Základní nátěr zámečnických konstrukcí jednonásobný syntetický</t>
  </si>
  <si>
    <t>https://podminky.urs.cz/item/CS_URS_2024_01/783314101</t>
  </si>
  <si>
    <t>74</t>
  </si>
  <si>
    <t>783315101</t>
  </si>
  <si>
    <t>Mezinátěr jednonásobný syntetický standardní zámečnických konstrukcí</t>
  </si>
  <si>
    <t>-467834813</t>
  </si>
  <si>
    <t>Mezinátěr zámečnických konstrukcí jednonásobný syntetický standardní</t>
  </si>
  <si>
    <t>https://podminky.urs.cz/item/CS_URS_2024_01/783315101</t>
  </si>
  <si>
    <t>75</t>
  </si>
  <si>
    <t>783317101</t>
  </si>
  <si>
    <t>Krycí jednonásobný syntetický standardní nátěr zámečnických konstrukcí</t>
  </si>
  <si>
    <t>1855241877</t>
  </si>
  <si>
    <t>Krycí nátěr (email) zámečnických konstrukcí jednonásobný syntetický standardní</t>
  </si>
  <si>
    <t>https://podminky.urs.cz/item/CS_URS_2024_01/783317101</t>
  </si>
  <si>
    <t>76</t>
  </si>
  <si>
    <t>783343101</t>
  </si>
  <si>
    <t>Základní jednonásobný impregnační polyuretanový nátěr zámečnických konstrukcí</t>
  </si>
  <si>
    <t>1896592805</t>
  </si>
  <si>
    <t>Základní impregnační nátěr zámečnických konstrukcí aktivátorem rzi na zkorodovaný povrch jednonásobný polyuretanový</t>
  </si>
  <si>
    <t>https://podminky.urs.cz/item/CS_URS_2024_01/783343101</t>
  </si>
  <si>
    <t>04 - Hromosvod</t>
  </si>
  <si>
    <t xml:space="preserve">    741 - Elektroinstalace - silnoproud</t>
  </si>
  <si>
    <t xml:space="preserve">    58-M - Revize vyhrazených technických zařízení</t>
  </si>
  <si>
    <t>HZS - Hodinové zúčtovací sazby</t>
  </si>
  <si>
    <t>741</t>
  </si>
  <si>
    <t>Elektroinstalace - silnoproud</t>
  </si>
  <si>
    <t>741440031</t>
  </si>
  <si>
    <t>Montáž tyč zemnicí dl do 2 m</t>
  </si>
  <si>
    <t>-512132724</t>
  </si>
  <si>
    <t>1030125231</t>
  </si>
  <si>
    <t>DT 104255 ZPT 20 - 35 Zemnící profilová tyč se svorkou - 2000</t>
  </si>
  <si>
    <t>-403076126</t>
  </si>
  <si>
    <t>741810002</t>
  </si>
  <si>
    <t>Celková prohlídka elektrického rozvodu a zařízení přes 100 000 do 500 000,- Kč</t>
  </si>
  <si>
    <t>-1388620772</t>
  </si>
  <si>
    <t>998741203</t>
  </si>
  <si>
    <t>Přesun hmot procentní pro silnoproud v objektech v přes 12 do 24 m</t>
  </si>
  <si>
    <t>%</t>
  </si>
  <si>
    <t>1048183450</t>
  </si>
  <si>
    <t>210220101</t>
  </si>
  <si>
    <t>Montáž hromosvodného vedení svodových vodičů s podpěrami průměru do 10 mm</t>
  </si>
  <si>
    <t>-575996739</t>
  </si>
  <si>
    <t>RMAT0001</t>
  </si>
  <si>
    <t>drát AlMsGi D 80mm</t>
  </si>
  <si>
    <t>kg</t>
  </si>
  <si>
    <t>128</t>
  </si>
  <si>
    <t>-1090218410</t>
  </si>
  <si>
    <t>RMAT0002</t>
  </si>
  <si>
    <t>Podpěra uni</t>
  </si>
  <si>
    <t>ks</t>
  </si>
  <si>
    <t>-697551592</t>
  </si>
  <si>
    <t>210220201</t>
  </si>
  <si>
    <t>Montáž tyčí jímacích délky do 3 m na střešní hřeben</t>
  </si>
  <si>
    <t>355096240</t>
  </si>
  <si>
    <t>35441055</t>
  </si>
  <si>
    <t>tyč jímací s kovaným hrotem 1000mm FeZn</t>
  </si>
  <si>
    <t>2042254991</t>
  </si>
  <si>
    <t>210220301</t>
  </si>
  <si>
    <t>Montáž svorek hromosvodných se 2 šrouby</t>
  </si>
  <si>
    <t>63967408</t>
  </si>
  <si>
    <t>35441885</t>
  </si>
  <si>
    <t>svorka spojovací pro lano D 8-10mm</t>
  </si>
  <si>
    <t>-227965214</t>
  </si>
  <si>
    <t>210220302</t>
  </si>
  <si>
    <t>Montáž svorek hromosvodných se 3 a více šrouby</t>
  </si>
  <si>
    <t>-894405696</t>
  </si>
  <si>
    <t>RMAT0004</t>
  </si>
  <si>
    <t>svorka pásek-drát</t>
  </si>
  <si>
    <t>2062930314</t>
  </si>
  <si>
    <t>1127232311</t>
  </si>
  <si>
    <t>35441860</t>
  </si>
  <si>
    <t>svorka FeZn k jímací tyči - 4 šrouby</t>
  </si>
  <si>
    <t>-797224270</t>
  </si>
  <si>
    <t>1709831109</t>
  </si>
  <si>
    <t>RMAT0005</t>
  </si>
  <si>
    <t>svorka měřící</t>
  </si>
  <si>
    <t>1420914572</t>
  </si>
  <si>
    <t>210220303</t>
  </si>
  <si>
    <t>Montáž svorek hromosvodných na okapové žlaby</t>
  </si>
  <si>
    <t>2046215371</t>
  </si>
  <si>
    <t>RMAT0003</t>
  </si>
  <si>
    <t>svorka SO</t>
  </si>
  <si>
    <t>1921715866</t>
  </si>
  <si>
    <t>210220372</t>
  </si>
  <si>
    <t>Montáž ochranných prvků hromosvodného vedení - úhelníků nebo trubek do zdiva</t>
  </si>
  <si>
    <t>-891271290</t>
  </si>
  <si>
    <t>35441830</t>
  </si>
  <si>
    <t>úhelník ochranný na ochranu svodu - 1700mm, FeZn</t>
  </si>
  <si>
    <t>46081549</t>
  </si>
  <si>
    <t>210220401</t>
  </si>
  <si>
    <t>Montáž doplňků hromosvodného vedení - štítků k označení svodů</t>
  </si>
  <si>
    <t>-1305384311</t>
  </si>
  <si>
    <t>35442110</t>
  </si>
  <si>
    <t>štítek plastový - čísla svodů</t>
  </si>
  <si>
    <t>-560167358</t>
  </si>
  <si>
    <t>218220101</t>
  </si>
  <si>
    <t>Demontáž hromosvodného vedení svodových vodičů s podpěrami průměru do 10 mm</t>
  </si>
  <si>
    <t>-1418199835</t>
  </si>
  <si>
    <t>218220201</t>
  </si>
  <si>
    <t>Demontáž tyčí jímacích délky do 3 m ze střešního hřebenu</t>
  </si>
  <si>
    <t>-906381007</t>
  </si>
  <si>
    <t>218220372</t>
  </si>
  <si>
    <t>Demontáž ochranných prvků hromosvodného vedení - úhelníků nebo trubek ze zdiva</t>
  </si>
  <si>
    <t>-909377855</t>
  </si>
  <si>
    <t>218220401</t>
  </si>
  <si>
    <t>Demontáž doplňků hromosvodného vedení - štítků k označení svodů</t>
  </si>
  <si>
    <t>-2057235239</t>
  </si>
  <si>
    <t>58-M</t>
  </si>
  <si>
    <t>Revize vyhrazených technických zařízení</t>
  </si>
  <si>
    <t>580105013</t>
  </si>
  <si>
    <t>Kontrola stavu ochrany před úderem blesku hřebenové soustavy přes 8 svodů</t>
  </si>
  <si>
    <t>svod</t>
  </si>
  <si>
    <t>1893845887</t>
  </si>
  <si>
    <t>580105063</t>
  </si>
  <si>
    <t>Měření zemního odporu přes 8 svodů</t>
  </si>
  <si>
    <t>měření</t>
  </si>
  <si>
    <t>1269150637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</si>
  <si>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</si>
  <si>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</si>
  <si>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</si>
  <si>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</si>
  <si>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</si>
  <si>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</si>
  <si>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1872203728</t>
  </si>
  <si>
    <t>B - Oprava fasády</t>
  </si>
  <si>
    <t>HSV - Práce a dodávky HSV - Práce a dodávky HSV</t>
  </si>
  <si>
    <t xml:space="preserve">    1 - Zemní práce</t>
  </si>
  <si>
    <t xml:space="preserve">    6 - Úpravy povrchů, podlahy a osazování výplní - Úpravy povrchů, podlahy a osazování výplní</t>
  </si>
  <si>
    <t xml:space="preserve">    9 - Ostatní konstrukce a práce, bourání - Ostatní konstrukce a práce, bourání</t>
  </si>
  <si>
    <t xml:space="preserve">    997 - Přesun sutě - Přesun sutě</t>
  </si>
  <si>
    <t xml:space="preserve">    998 - Přesun hmot - Přesun hmot</t>
  </si>
  <si>
    <t>767 - Konstrukce zámečnické - Konstrukce zámečnické</t>
  </si>
  <si>
    <t>783 - Dokončovací práce - nátěry</t>
  </si>
  <si>
    <t xml:space="preserve">    711 - Izolace proti vodě, vlhkosti a plynům</t>
  </si>
  <si>
    <t>Práce a dodávky HSV - Práce a dodávky HSV</t>
  </si>
  <si>
    <t>Zemní práce</t>
  </si>
  <si>
    <t>111251101</t>
  </si>
  <si>
    <t>Odstranění křovin a stromů průměru kmene do 100 mm i s kořeny sklonu terénu do 1:5 z celkové plochy do 100 m2 strojně</t>
  </si>
  <si>
    <t>-2046401516</t>
  </si>
  <si>
    <t>Odstranění křovin a stromů s odstraněním kořenů strojně průměru kmene do 100 mm v rovině nebo ve svahu sklonu terénu do 1:5, při celkové ploše do 100 m2</t>
  </si>
  <si>
    <t>https://podminky.urs.cz/item/CS_URS_2024_01/111251101</t>
  </si>
  <si>
    <t>113106121</t>
  </si>
  <si>
    <t>Rozebrání dlažeb z betonových nebo kamenných dlaždic komunikací pro pěší ručně</t>
  </si>
  <si>
    <t>1692460728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</si>
  <si>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</si>
  <si>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https://podminky.urs.cz/item/CS_URS_2024_01/113106121</t>
  </si>
  <si>
    <t>51,4*0,5</t>
  </si>
  <si>
    <t>113107131</t>
  </si>
  <si>
    <t>Odstranění podkladu z betonu prostého tl přes 100 do 150 mm ručně</t>
  </si>
  <si>
    <t>1024040227</t>
  </si>
  <si>
    <t>Odstranění podkladů nebo krytů ručně s přemístěním hmot na skládku na vzdálenost do 3 m nebo s naložením na dopravní prostředek z betonu prostého, o tl. vrstvy přes 100 do 150 mm</t>
  </si>
  <si>
    <t>https://podminky.urs.cz/item/CS_URS_2024_01/113107131</t>
  </si>
  <si>
    <t>122211101</t>
  </si>
  <si>
    <t>Odkopávky a prokopávky v hornině třídy těžitelnosti I, skupiny 3 ručně</t>
  </si>
  <si>
    <t>-1908707311</t>
  </si>
  <si>
    <t>Odkopávky a prokopávky ručně zapažené i nezapažené v hornině třídy těžitelnosti I skupiny 3</t>
  </si>
  <si>
    <t>https://podminky.urs.cz/item/CS_URS_2024_01/122211101</t>
  </si>
  <si>
    <t>51,4*0,3*0,5</t>
  </si>
  <si>
    <t>Úpravy povrchů, podlahy a osazování výplní - Úpravy povrchů, podlahy a osazování výplní</t>
  </si>
  <si>
    <t>619995001</t>
  </si>
  <si>
    <t>Začištění omítek kolem oken, dveří, podlah nebo obkladů</t>
  </si>
  <si>
    <t>1068582481</t>
  </si>
  <si>
    <t>Začištění omítek (s dodáním hmot) kolem oken, říms apod.</t>
  </si>
  <si>
    <t>https://podminky.urs.cz/item/CS_URS_2024_01/619995001</t>
  </si>
  <si>
    <t>(54+100)*3</t>
  </si>
  <si>
    <t>622121100</t>
  </si>
  <si>
    <t>Zatření spár vápennou u maltou vnějších stěn z cihel</t>
  </si>
  <si>
    <t>334788573</t>
  </si>
  <si>
    <t>Zatření spár vnějších povrchů vápennou maltou, ploch z cihel stěn</t>
  </si>
  <si>
    <t>https://podminky.urs.cz/item/CS_URS_2024_01/622121100</t>
  </si>
  <si>
    <t>Poznámka k položce:_x000d_
vč. komínů</t>
  </si>
  <si>
    <t>(250+140+140+175)*0,3</t>
  </si>
  <si>
    <t>622131100</t>
  </si>
  <si>
    <t>Vápenný postřik vnějších stěn nanášený celoplošně ručně</t>
  </si>
  <si>
    <t>-995033421</t>
  </si>
  <si>
    <t>Podkladní a spojovací vrstva vnějších omítaných ploch vápenný postřik nanášený ručně celoplošně stěn</t>
  </si>
  <si>
    <t>https://podminky.urs.cz/item/CS_URS_2024_01/622131100</t>
  </si>
  <si>
    <t>622311121</t>
  </si>
  <si>
    <t>Vápenná omítka hladká jednovrstvá vnějších stěn nanášená ručně</t>
  </si>
  <si>
    <t>1024003049</t>
  </si>
  <si>
    <t>Omítka vápenná vnějších ploch nanášená ručně jednovrstvá, tloušťky do 15 mm hladká stěn</t>
  </si>
  <si>
    <t>https://podminky.urs.cz/item/CS_URS_2024_01/622311121</t>
  </si>
  <si>
    <t>622311191</t>
  </si>
  <si>
    <t>Příplatek k vápenné omítce vnějších stěn za každých dalších 5 mm tloušťky ručně</t>
  </si>
  <si>
    <t>770650107</t>
  </si>
  <si>
    <t>Omítka vápenná vnějších ploch nanášená ručně Příplatek k cenám za každých dalších i započatých 5 mm tloušťky omítky přes 15 mm stěn</t>
  </si>
  <si>
    <t>https://podminky.urs.cz/item/CS_URS_2024_01/622311191</t>
  </si>
  <si>
    <t>250+140+140+175</t>
  </si>
  <si>
    <t>622316191</t>
  </si>
  <si>
    <t>Příplatek k sanační vápenné jednovrstvé omítce vnějších stěn za každých dalších 5 mm tloušťky přes 20 mm ručně</t>
  </si>
  <si>
    <t>-879792398</t>
  </si>
  <si>
    <t>Omítka sanační vápenná vnějších ploch jednovrstvá tloušťky do 20 mm Příplatek k cenám za každých dalších i započatých 5 mm tloušťky omítky přes 20 mm stěn</t>
  </si>
  <si>
    <t>https://podminky.urs.cz/item/CS_URS_2024_01/622316191</t>
  </si>
  <si>
    <t>25+23</t>
  </si>
  <si>
    <t>629991001.R1</t>
  </si>
  <si>
    <t>Zakrytí chodníku proti znečistění</t>
  </si>
  <si>
    <t>https://podminky.urs.cz/item/CS_URS_2024_01/629991001.R1</t>
  </si>
  <si>
    <t>629995213</t>
  </si>
  <si>
    <t>Očištění vnějších ploch otryskáním nesušeným křemičitým pískem kamenného tvrdého povrchu</t>
  </si>
  <si>
    <t>826359323</t>
  </si>
  <si>
    <t>Očištění vnějších ploch tryskáním křemičitým pískem nesušeným ( metodou torbo tryskání), povrchu kamenného přírodního tvrdého</t>
  </si>
  <si>
    <t>https://podminky.urs.cz/item/CS_URS_2024_01/629995213</t>
  </si>
  <si>
    <t>22+20</t>
  </si>
  <si>
    <t>632682111</t>
  </si>
  <si>
    <t>Vyspravení betonových schodišťových stupňů a podest rychletuhnoucím polymerem tl do 10 mm</t>
  </si>
  <si>
    <t>708887295</t>
  </si>
  <si>
    <t>Vyspravení povrchu betonových schodišť rychletuhnoucím polymerem s možností okamžitého zatížení stupňů a podest tl. do 10 mm</t>
  </si>
  <si>
    <t>https://podminky.urs.cz/item/CS_URS_2024_01/632682111</t>
  </si>
  <si>
    <t>637121115</t>
  </si>
  <si>
    <t>Okapový chodník z kačírku tl 300 mm s udusáním</t>
  </si>
  <si>
    <t>-97519537</t>
  </si>
  <si>
    <t>Okapový chodník z kameniva s udusáním a urovnáním povrchu z kačírku tl. 300 mm</t>
  </si>
  <si>
    <t>https://podminky.urs.cz/item/CS_URS_2024_01/637121115</t>
  </si>
  <si>
    <t>620991121R00</t>
  </si>
  <si>
    <t>Zakrývání výplní vnějších otvorů z lešení</t>
  </si>
  <si>
    <t>https://podminky.urs.cz/item/CS_URS_2024_01/620991121R00</t>
  </si>
  <si>
    <t>Poznámka k položce:_x000d_
vč. materiálu</t>
  </si>
  <si>
    <t>81*1,3</t>
  </si>
  <si>
    <t>62-002.RXX</t>
  </si>
  <si>
    <t>Oprava zdobných hlavic sloupů vč. profilace</t>
  </si>
  <si>
    <t>https://podminky.urs.cz/item/CS_URS_2024_01/62-002.RXX</t>
  </si>
  <si>
    <t>62-003.RXX</t>
  </si>
  <si>
    <t>Oprava patky sloupů vč. profilace</t>
  </si>
  <si>
    <t>https://podminky.urs.cz/item/CS_URS_2024_01/62-003.RXX</t>
  </si>
  <si>
    <t>Ostatní konstrukce a práce, bourání - Ostatní konstrukce a práce, bourání</t>
  </si>
  <si>
    <t>916331112</t>
  </si>
  <si>
    <t>Osazení zahradního obrubníku betonového do lože z betonu s boční opěrou</t>
  </si>
  <si>
    <t>793378351</t>
  </si>
  <si>
    <t>Osazení zahradního obrubníku betonového s ložem tl. od 50 do 100 mm z betonu prostého tř. C 12/15 s boční opěrou z betonu prostého tř. C 12/15</t>
  </si>
  <si>
    <t>https://podminky.urs.cz/item/CS_URS_2024_01/916331112</t>
  </si>
  <si>
    <t>59217001</t>
  </si>
  <si>
    <t>obrubník zahradní betonový 1000x50x250mm</t>
  </si>
  <si>
    <t>1707415408</t>
  </si>
  <si>
    <t>965081611.R1</t>
  </si>
  <si>
    <t>Odstranění nepůvodní soklové omítky hladké (zbroušení, odsekání, otryskání)</t>
  </si>
  <si>
    <t>https://podminky.urs.cz/item/CS_URS_2024_01/965081611.R1</t>
  </si>
  <si>
    <t xml:space="preserve">Poznámka k položce:_x000d_
Sokl kamenný_x000d_
</t>
  </si>
  <si>
    <t>978013141</t>
  </si>
  <si>
    <t>Otlučení (osekání) vnitřní vápenné nebo vápenocementové omítky stěn v rozsahu přes 10 do 30 %</t>
  </si>
  <si>
    <t>132099876</t>
  </si>
  <si>
    <t>Otlučení vápenných nebo vápenocementových omítek vnitřních ploch stěn s vyškrabáním spar, s očištěním zdiva, v rozsahu přes 10 do 30 %</t>
  </si>
  <si>
    <t>https://podminky.urs.cz/item/CS_URS_2024_01/978013141</t>
  </si>
  <si>
    <t>978019391</t>
  </si>
  <si>
    <t>Otlučení (osekání) vnější vápenné nebo vápenocementové omítky stupně členitosti 3 až 5 vrozsahu přes 80 do 100 %</t>
  </si>
  <si>
    <t>1330324683</t>
  </si>
  <si>
    <t>Otlučení vápenných nebo vápenocementových omítek vnějších ploch s vyškrabáním spar a s očištěním zdiva stupně členitosti 3 až 5, v rozsahu přes 80 do 100 %</t>
  </si>
  <si>
    <t>https://podminky.urs.cz/item/CS_URS_2024_01/978019391</t>
  </si>
  <si>
    <t>Poznámka k položce:_x000d_
Sokl</t>
  </si>
  <si>
    <t>Přesun sutě - Přesun sutě</t>
  </si>
  <si>
    <t>997013217</t>
  </si>
  <si>
    <t>Vnitrostaveništní doprava suti a vybouraných hmot pro budovy v do 24 m ručně</t>
  </si>
  <si>
    <t>https://podminky.urs.cz/item/CS_URS_2024_01/997013217</t>
  </si>
  <si>
    <t>997013501</t>
  </si>
  <si>
    <t>Odvoz suti a vybouraných hmot na skládku nebo meziskládku do 1 km se složením</t>
  </si>
  <si>
    <t>1182122588</t>
  </si>
  <si>
    <t>https://podminky.urs.cz/item/CS_URS_2024_01/997013501</t>
  </si>
  <si>
    <t>842302485</t>
  </si>
  <si>
    <t>25,664*30</t>
  </si>
  <si>
    <t>331758200</t>
  </si>
  <si>
    <t>997231511</t>
  </si>
  <si>
    <t>Nakládání, překládání nebo manipulace se sutí a vybouranými hmotami</t>
  </si>
  <si>
    <t>505013844</t>
  </si>
  <si>
    <t>Vodorovná doprava suti a vybouraných hmot s vyložením a hrubým urovnáním nakládání nebo překládání na dopravní prostředek při vodorovné dopravě suti a vybouraných hmot</t>
  </si>
  <si>
    <t>https://podminky.urs.cz/item/CS_URS_2024_01/997231511</t>
  </si>
  <si>
    <t>Přesun hmot - Přesun hmot</t>
  </si>
  <si>
    <t>998011003</t>
  </si>
  <si>
    <t>Přesun hmot pro budovy zděné v do 24 m</t>
  </si>
  <si>
    <t>https://podminky.urs.cz/item/CS_URS_2024_01/998011003</t>
  </si>
  <si>
    <t>Konstrukce zámečnické - Konstrukce zámečnické</t>
  </si>
  <si>
    <t>767661811</t>
  </si>
  <si>
    <t>Demontáž mříží pevných nebo otevíravých</t>
  </si>
  <si>
    <t>1457833816</t>
  </si>
  <si>
    <t>https://podminky.urs.cz/item/CS_URS_2024_01/767661811</t>
  </si>
  <si>
    <t>2+2+3+3+4+4+4+3+3+3+3+3+4</t>
  </si>
  <si>
    <t>767662110</t>
  </si>
  <si>
    <t>Montáž mříží pevných šroubovaných</t>
  </si>
  <si>
    <t>-330044591</t>
  </si>
  <si>
    <t>Montáž mříží pevných, připevněných šroubováním</t>
  </si>
  <si>
    <t>https://podminky.urs.cz/item/CS_URS_2024_01/767662110</t>
  </si>
  <si>
    <t>-1485844693</t>
  </si>
  <si>
    <t>139227150</t>
  </si>
  <si>
    <t>-941037257</t>
  </si>
  <si>
    <t>139570767</t>
  </si>
  <si>
    <t>-755647817</t>
  </si>
  <si>
    <t>-1539879297</t>
  </si>
  <si>
    <t>783801503</t>
  </si>
  <si>
    <t>Omytí omítek tlakovou vodou před provedením nátěru</t>
  </si>
  <si>
    <t>625751921</t>
  </si>
  <si>
    <t>Příprava podkladu omítek před provedením nátěru omytí tlakovou vodou</t>
  </si>
  <si>
    <t>https://podminky.urs.cz/item/CS_URS_2024_01/783801503</t>
  </si>
  <si>
    <t>250+140+140+175+25+23</t>
  </si>
  <si>
    <t>783826625</t>
  </si>
  <si>
    <t>Hydrofobizační transparentní silikonový nátěr omítek stupně členitosti 3</t>
  </si>
  <si>
    <t>643214969</t>
  </si>
  <si>
    <t>Hydrofobizační nátěr omítek silikonový, transparentní, povrchů hladkých omítek hladkých, zrnitých tenkovrstvých nebo štukových stupně členitosti 3</t>
  </si>
  <si>
    <t>https://podminky.urs.cz/item/CS_URS_2024_01/783826625</t>
  </si>
  <si>
    <t>783827447</t>
  </si>
  <si>
    <t>Krycí dvojnásobný vápenný nátěr omítek stupně členitosti 3</t>
  </si>
  <si>
    <t>-1177662058</t>
  </si>
  <si>
    <t>Krycí (ochranný ) nátěr omítek dvojnásobný hladkých omítek hladkých, zrnitých tenkovrstvých nebo štukových stupně členitosti 3 vápenný</t>
  </si>
  <si>
    <t>https://podminky.urs.cz/item/CS_URS_2024_01/783827447</t>
  </si>
  <si>
    <t>783827449</t>
  </si>
  <si>
    <t>Příplatek k cenám dvojnásobného nátěru omítek stupně členitosti 3 za biocidní přísadu</t>
  </si>
  <si>
    <t>-1983050950</t>
  </si>
  <si>
    <t>Krycí (ochranný ) nátěr omítek dvojnásobný hladkých omítek hladkých, zrnitých tenkovrstvých nebo štukových stupně členitosti 3 Příplatek k cenám -7441 až -7447 za biocidní přísadu</t>
  </si>
  <si>
    <t>https://podminky.urs.cz/item/CS_URS_2024_01/783827449</t>
  </si>
  <si>
    <t>783827487</t>
  </si>
  <si>
    <t>Krycí dvojnásobný vápenný nátěr omítek stupně členitosti 5</t>
  </si>
  <si>
    <t>1409160933</t>
  </si>
  <si>
    <t>Krycí (ochranný ) nátěr omítek dvojnásobný hladkých omítek hladkých, zrnitých tenkovrstvých nebo štukových stupně členitosti 5 vápenný</t>
  </si>
  <si>
    <t>https://podminky.urs.cz/item/CS_URS_2024_01/783827487</t>
  </si>
  <si>
    <t>711</t>
  </si>
  <si>
    <t>Izolace proti vodě, vlhkosti a plynům</t>
  </si>
  <si>
    <t>711161173</t>
  </si>
  <si>
    <t>Provedení izolace proti zemní vlhkosti vodorovné z nopové fólie</t>
  </si>
  <si>
    <t>-217209753</t>
  </si>
  <si>
    <t>Provedení izolace proti zemní vlhkosti nopovou fólií na ploše vodorovné V z nopové fólie</t>
  </si>
  <si>
    <t>https://podminky.urs.cz/item/CS_URS_2024_01/711161173</t>
  </si>
  <si>
    <t>28323005</t>
  </si>
  <si>
    <t>fólie profilovaná (nopová) drenážní HDPE s výškou nopů 8mm</t>
  </si>
  <si>
    <t>-1024908262</t>
  </si>
  <si>
    <t>51,4*1,1655 'Přepočtené koeficientem množství</t>
  </si>
  <si>
    <t>C - LEŠENÍ</t>
  </si>
  <si>
    <t>941111111</t>
  </si>
  <si>
    <t>Montáž lešení řadového trubkového lehkého s podlahami zatížení do 200 kg/m2 š od 0,6 do 0,9 m v do 10 m</t>
  </si>
  <si>
    <t>-1368938694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</si>
  <si>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</si>
  <si>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</si>
  <si>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941111211</t>
  </si>
  <si>
    <t>Příplatek k lešení řadovému trubkovému lehkému s podlahami do 200 kg/m2 š od 0,6 do 0,9 m v do 10 m za každý den použití</t>
  </si>
  <si>
    <t>-1824018416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</si>
  <si>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</si>
  <si>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https://podminky.urs.cz/item/CS_URS_2024_01/941111211</t>
  </si>
  <si>
    <t>150*90</t>
  </si>
  <si>
    <t>941111811</t>
  </si>
  <si>
    <t>Demontáž lešení řadového trubkového lehkého s podlahami zatížení do 200 kg/m2 š od 0,6 do 0,9 m v do 10 m</t>
  </si>
  <si>
    <t>171193495</t>
  </si>
  <si>
    <t>Lešení řadové trubkové lehké pracovní s podlahami s provozním zatížením tř. 3 do 200 kg/m2 šířky tř. W06 od 0,6 do 0,9 m výšky do 10 m demontáž</t>
  </si>
  <si>
    <t>https://podminky.urs.cz/item/CS_URS_2024_01/941111811</t>
  </si>
  <si>
    <t>941211111</t>
  </si>
  <si>
    <t>Montáž lešení řadového rámového lehkého zatížení do 200 kg/m2 š od 0,6 do 0,9 m v do 10 m</t>
  </si>
  <si>
    <t>1443353872</t>
  </si>
  <si>
    <t>Lešení řadové rámové lehké pracovní s podlahami s provozním zatížením tř. 3 do 200 kg/m2 šířky tř. SW06 od 0,6 do 0,9 m výšky do 10 m montáž</t>
  </si>
  <si>
    <t>https://podminky.urs.cz/item/CS_URS_2024_01/941211111</t>
  </si>
  <si>
    <t>120*10</t>
  </si>
  <si>
    <t>941211211</t>
  </si>
  <si>
    <t>Příplatek k lešení řadovému rámovému lehkému do 200 kg/m2 š od 0,6 do 0,9 m v do 10 m za každý den použití</t>
  </si>
  <si>
    <t>1629303366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</si>
  <si>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</si>
  <si>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https://podminky.urs.cz/item/CS_URS_2024_01/941211211</t>
  </si>
  <si>
    <t>1200*90</t>
  </si>
  <si>
    <t>941211811</t>
  </si>
  <si>
    <t>Demontáž lešení řadového rámového lehkého zatížení do 200 kg/m2 š od 0,6 do 0,9 m v do 10 m</t>
  </si>
  <si>
    <t>1050000446</t>
  </si>
  <si>
    <t>Lešení řadové rámové lehké pracovní s podlahami s provozním zatížením tř. 3 do 200 kg/m2 šířky tř. SW06 od 0,6 do 0,9 m výšky do 10 m demontáž</t>
  </si>
  <si>
    <t>https://podminky.urs.cz/item/CS_URS_2024_01/941211811</t>
  </si>
  <si>
    <t>944511111</t>
  </si>
  <si>
    <t>Montáž ochranné sítě z textilie z umělých vláken</t>
  </si>
  <si>
    <t>-838413396</t>
  </si>
  <si>
    <t>Síť ochranná zavěšená na konstrukci lešení z textilie z umělých vláken montáž</t>
  </si>
  <si>
    <t>https://podminky.urs.cz/item/CS_URS_2024_01/944511111</t>
  </si>
  <si>
    <t>1200+150</t>
  </si>
  <si>
    <t>944511211</t>
  </si>
  <si>
    <t>Příplatek k ochranné síti za každý den použití</t>
  </si>
  <si>
    <t>1408174118</t>
  </si>
  <si>
    <t>Síť ochranná zavěšená na konstrukci lešení z textilie z umělých vláken příplatek k ceně za každý den použití</t>
  </si>
  <si>
    <t>https://podminky.urs.cz/item/CS_URS_2024_01/944511211</t>
  </si>
  <si>
    <t>1350*90</t>
  </si>
  <si>
    <t>944511811</t>
  </si>
  <si>
    <t>Demontáž ochranné sítě z textilie z umělých vláken</t>
  </si>
  <si>
    <t>-383079799</t>
  </si>
  <si>
    <t>Síť ochranná zavěšená na konstrukci lešení z textilie z umělých vláken demontáž</t>
  </si>
  <si>
    <t>https://podminky.urs.cz/item/CS_URS_2024_01/944511811</t>
  </si>
  <si>
    <t>D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</si>
  <si>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</si>
  <si>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</si>
  <si>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</si>
  <si>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</si>
  <si>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</si>
  <si>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</si>
  <si>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</si>
  <si>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</si>
  <si>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</si>
  <si>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</si>
  <si>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</si>
  <si>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1024</t>
  </si>
  <si>
    <t>672968435</t>
  </si>
  <si>
    <t>https://podminky.urs.cz/item/CS_URS_2024_01/012002000</t>
  </si>
  <si>
    <t xml:space="preserve">Poznámka k položce:_x000d_
* Náklady na přezkoumání podkladů objednatele o stavu stávajících inženýrských sítí probíhajících staveništěm nebo dotčenými stavbou _x000d_
* Vytýčení jejich skutečné trasy dle podmínek správců sítí v dokladové části </t>
  </si>
  <si>
    <t>013254000</t>
  </si>
  <si>
    <t>Dokumentace skutečného provedení stavby</t>
  </si>
  <si>
    <t>1202354033</t>
  </si>
  <si>
    <t>https://podminky.urs.cz/item/CS_URS_2024_01/013254000</t>
  </si>
  <si>
    <t>Poznámka k položce:_x000d_
*dokumentace stavby (výkresová a textová) skutečného provedení stavby</t>
  </si>
  <si>
    <t>013294000</t>
  </si>
  <si>
    <t>Ostatní dokumentace</t>
  </si>
  <si>
    <t>2070469431</t>
  </si>
  <si>
    <t>https://podminky.urs.cz/item/CS_URS_2024_01/013294000</t>
  </si>
  <si>
    <t>Poznámka k položce:_x000d_
* zpracování dílenské a realizační dokumentace podle požadavků PD</t>
  </si>
  <si>
    <t>VRN3</t>
  </si>
  <si>
    <t>Zařízení staveniště</t>
  </si>
  <si>
    <t>030001000</t>
  </si>
  <si>
    <t>1377131538</t>
  </si>
  <si>
    <t>https://podminky.urs.cz/item/CS_URS_2024_01/030001000</t>
  </si>
  <si>
    <t xml:space="preserve"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po celou dobu realizace záměru_x000d_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</t>
  </si>
  <si>
    <t>034303000R</t>
  </si>
  <si>
    <t>Dopravní značení na staveništi</t>
  </si>
  <si>
    <t>-269717750</t>
  </si>
  <si>
    <t xml:space="preserve">Dopravní značení </t>
  </si>
  <si>
    <t>https://podminky.urs.cz/item/CS_URS_2024_01/034303000R</t>
  </si>
  <si>
    <t>Poznámka k položce:_x000d_
*Náklady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 _x000d_
*Náklady na projednání a poplatek za zábor veřejného prostranství</t>
  </si>
  <si>
    <t>VRN4</t>
  </si>
  <si>
    <t>Inženýrská činnost</t>
  </si>
  <si>
    <t>045002000</t>
  </si>
  <si>
    <t>Kompletační a koordinační činnost</t>
  </si>
  <si>
    <t>1833140583</t>
  </si>
  <si>
    <t>https://podminky.urs.cz/item/CS_URS_2024_01/045002000</t>
  </si>
  <si>
    <t xml:space="preserve">Poznámka k položce:_x000d_
* kompletní dokladová část dle SoD (revize, atesty, certifikáty, prohlášení o shodě) pro předání a převzetí dokončeného díla_x000d_
* náklady zhotovitele, související s prováděním vzorkování dodávaných materiálů a výrobků v souladu s SoD _x000d_
* náklady zhotovitele, související s prováděním zkoušek a REVIZÍ předepsaných technickými normami a vyjádřeními dotčených orgánů pro řádné provedení a předání díla _x000d_
* Náklady zhotovitele na provedení STRATIGRAFICKÉHO PRŮZKUMU včetně odsouhlasení s dotčeným orgánem památkové péče_x000d_
_x000d_
 </t>
  </si>
  <si>
    <t>VRN6</t>
  </si>
  <si>
    <t>Územní vlivy</t>
  </si>
  <si>
    <t>06000100R</t>
  </si>
  <si>
    <t>Ochrana stávajících inženýrských sítí na staveništi</t>
  </si>
  <si>
    <t>-617425869</t>
  </si>
  <si>
    <t>https://podminky.urs.cz/item/CS_URS_2024_01/06000100R</t>
  </si>
  <si>
    <t xml:space="preserve">Poznámka k položce:_x000d_
* Ochrana stávajících inženýrských sítí na staveništi _x000d_
* Zajištění a zebezpečení stávajících inženýrských sítí a přípojek při výkopových a stavebních pracech_x000d_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</si>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</sst>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155" TargetMode="External" /><Relationship Id="rId2" Type="http://schemas.openxmlformats.org/officeDocument/2006/relationships/hyperlink" Target="https://podminky.urs.cz/item/CS_URS_2024_01/997013509" TargetMode="External" /><Relationship Id="rId3" Type="http://schemas.openxmlformats.org/officeDocument/2006/relationships/hyperlink" Target="https://podminky.urs.cz/item/CS_URS_2024_01/997013511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997013847" TargetMode="External" /><Relationship Id="rId6" Type="http://schemas.openxmlformats.org/officeDocument/2006/relationships/hyperlink" Target="https://podminky.urs.cz/item/CS_URS_2024_01/712340833" TargetMode="External" /><Relationship Id="rId7" Type="http://schemas.openxmlformats.org/officeDocument/2006/relationships/hyperlink" Target="https://podminky.urs.cz/item/CS_URS_2024_01/712340834" TargetMode="External" /><Relationship Id="rId8" Type="http://schemas.openxmlformats.org/officeDocument/2006/relationships/hyperlink" Target="https://podminky.urs.cz/item/CS_URS_2024_01/762341811" TargetMode="External" /><Relationship Id="rId9" Type="http://schemas.openxmlformats.org/officeDocument/2006/relationships/hyperlink" Target="https://podminky.urs.cz/item/CS_URS_2024_01/762344811" TargetMode="External" /><Relationship Id="rId10" Type="http://schemas.openxmlformats.org/officeDocument/2006/relationships/hyperlink" Target="https://podminky.urs.cz/item/CS_URS_2024_01/764001801" TargetMode="External" /><Relationship Id="rId11" Type="http://schemas.openxmlformats.org/officeDocument/2006/relationships/hyperlink" Target="https://podminky.urs.cz/item/CS_URS_2024_01/764001821" TargetMode="External" /><Relationship Id="rId12" Type="http://schemas.openxmlformats.org/officeDocument/2006/relationships/hyperlink" Target="https://podminky.urs.cz/item/CS_URS_2024_01/764001841" TargetMode="External" /><Relationship Id="rId13" Type="http://schemas.openxmlformats.org/officeDocument/2006/relationships/hyperlink" Target="https://podminky.urs.cz/item/CS_URS_2024_01/764001861" TargetMode="External" /><Relationship Id="rId14" Type="http://schemas.openxmlformats.org/officeDocument/2006/relationships/hyperlink" Target="https://podminky.urs.cz/item/CS_URS_2024_01/764001881" TargetMode="External" /><Relationship Id="rId15" Type="http://schemas.openxmlformats.org/officeDocument/2006/relationships/hyperlink" Target="https://podminky.urs.cz/item/CS_URS_2024_01/764001891" TargetMode="External" /><Relationship Id="rId16" Type="http://schemas.openxmlformats.org/officeDocument/2006/relationships/hyperlink" Target="https://podminky.urs.cz/item/CS_URS_2024_01/764002801" TargetMode="External" /><Relationship Id="rId17" Type="http://schemas.openxmlformats.org/officeDocument/2006/relationships/hyperlink" Target="https://podminky.urs.cz/item/CS_URS_2024_01/764002812" TargetMode="External" /><Relationship Id="rId18" Type="http://schemas.openxmlformats.org/officeDocument/2006/relationships/hyperlink" Target="https://podminky.urs.cz/item/CS_URS_2024_01/764002821" TargetMode="External" /><Relationship Id="rId19" Type="http://schemas.openxmlformats.org/officeDocument/2006/relationships/hyperlink" Target="https://podminky.urs.cz/item/CS_URS_2024_01/764002841" TargetMode="External" /><Relationship Id="rId20" Type="http://schemas.openxmlformats.org/officeDocument/2006/relationships/hyperlink" Target="https://podminky.urs.cz/item/CS_URS_2024_01/764002851" TargetMode="External" /><Relationship Id="rId21" Type="http://schemas.openxmlformats.org/officeDocument/2006/relationships/hyperlink" Target="https://podminky.urs.cz/item/CS_URS_2024_01/764002871" TargetMode="External" /><Relationship Id="rId22" Type="http://schemas.openxmlformats.org/officeDocument/2006/relationships/hyperlink" Target="https://podminky.urs.cz/item/CS_URS_2024_01/764002881" TargetMode="External" /><Relationship Id="rId23" Type="http://schemas.openxmlformats.org/officeDocument/2006/relationships/hyperlink" Target="https://podminky.urs.cz/item/CS_URS_2024_01/764003801" TargetMode="External" /><Relationship Id="rId24" Type="http://schemas.openxmlformats.org/officeDocument/2006/relationships/hyperlink" Target="https://podminky.urs.cz/item/CS_URS_2024_01/764004801" TargetMode="External" /><Relationship Id="rId25" Type="http://schemas.openxmlformats.org/officeDocument/2006/relationships/hyperlink" Target="https://podminky.urs.cz/item/CS_URS_2024_01/764004821" TargetMode="External" /><Relationship Id="rId26" Type="http://schemas.openxmlformats.org/officeDocument/2006/relationships/hyperlink" Target="https://podminky.urs.cz/item/CS_URS_2024_01/764004841" TargetMode="External" /><Relationship Id="rId27" Type="http://schemas.openxmlformats.org/officeDocument/2006/relationships/hyperlink" Target="https://podminky.urs.cz/item/CS_URS_2024_01/764004861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9101111" TargetMode="External" /><Relationship Id="rId2" Type="http://schemas.openxmlformats.org/officeDocument/2006/relationships/hyperlink" Target="https://podminky.urs.cz/item/CS_URS_2024_01/952901114" TargetMode="External" /><Relationship Id="rId3" Type="http://schemas.openxmlformats.org/officeDocument/2006/relationships/hyperlink" Target="https://podminky.urs.cz/item/CS_URS_2024_01/997013155" TargetMode="External" /><Relationship Id="rId4" Type="http://schemas.openxmlformats.org/officeDocument/2006/relationships/hyperlink" Target="https://podminky.urs.cz/item/CS_URS_2024_01/997013509" TargetMode="External" /><Relationship Id="rId5" Type="http://schemas.openxmlformats.org/officeDocument/2006/relationships/hyperlink" Target="https://podminky.urs.cz/item/CS_URS_2024_01/997013511" TargetMode="External" /><Relationship Id="rId6" Type="http://schemas.openxmlformats.org/officeDocument/2006/relationships/hyperlink" Target="https://podminky.urs.cz/item/CS_URS_2024_01/997013871" TargetMode="External" /><Relationship Id="rId7" Type="http://schemas.openxmlformats.org/officeDocument/2006/relationships/hyperlink" Target="https://podminky.urs.cz/item/CS_URS_2024_01/762083111" TargetMode="External" /><Relationship Id="rId8" Type="http://schemas.openxmlformats.org/officeDocument/2006/relationships/hyperlink" Target="https://podminky.urs.cz/item/CS_URS_2024_01/762083111.1" TargetMode="External" /><Relationship Id="rId9" Type="http://schemas.openxmlformats.org/officeDocument/2006/relationships/hyperlink" Target="https://podminky.urs.cz/item/CS_URS_2024_01/762195000" TargetMode="External" /><Relationship Id="rId10" Type="http://schemas.openxmlformats.org/officeDocument/2006/relationships/hyperlink" Target="https://podminky.urs.cz/item/CS_URS_2024_01/762332922" TargetMode="External" /><Relationship Id="rId11" Type="http://schemas.openxmlformats.org/officeDocument/2006/relationships/hyperlink" Target="https://podminky.urs.cz/item/CS_URS_2024_01/762332924" TargetMode="External" /><Relationship Id="rId12" Type="http://schemas.openxmlformats.org/officeDocument/2006/relationships/hyperlink" Target="https://podminky.urs.cz/item/CS_URS_2024_01/998762103" TargetMode="External" /><Relationship Id="rId13" Type="http://schemas.openxmlformats.org/officeDocument/2006/relationships/hyperlink" Target="https://podminky.urs.cz/item/CS_URS_2024_01/210203403" TargetMode="External" /><Relationship Id="rId14" Type="http://schemas.openxmlformats.org/officeDocument/2006/relationships/hyperlink" Target="https://podminky.urs.cz/item/CS_URS_2024_01/218203403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011009" TargetMode="External" /><Relationship Id="rId2" Type="http://schemas.openxmlformats.org/officeDocument/2006/relationships/hyperlink" Target="https://podminky.urs.cz/item/CS_URS_2024_01/712391383" TargetMode="External" /><Relationship Id="rId3" Type="http://schemas.openxmlformats.org/officeDocument/2006/relationships/hyperlink" Target="https://podminky.urs.cz/item/CS_URS_2024_01/712631101" TargetMode="External" /><Relationship Id="rId4" Type="http://schemas.openxmlformats.org/officeDocument/2006/relationships/hyperlink" Target="https://podminky.urs.cz/item/CS_URS_2024_01/712641559" TargetMode="External" /><Relationship Id="rId5" Type="http://schemas.openxmlformats.org/officeDocument/2006/relationships/hyperlink" Target="https://podminky.urs.cz/item/CS_URS_2024_01/762341210" TargetMode="External" /><Relationship Id="rId6" Type="http://schemas.openxmlformats.org/officeDocument/2006/relationships/hyperlink" Target="https://podminky.urs.cz/item/CS_URS_2024_01/762341675" TargetMode="External" /><Relationship Id="rId7" Type="http://schemas.openxmlformats.org/officeDocument/2006/relationships/hyperlink" Target="https://podminky.urs.cz/item/CS_URS_2023_02/762342314" TargetMode="External" /><Relationship Id="rId8" Type="http://schemas.openxmlformats.org/officeDocument/2006/relationships/hyperlink" Target="https://podminky.urs.cz/item/CS_URS_2024_01/998762102" TargetMode="External" /><Relationship Id="rId9" Type="http://schemas.openxmlformats.org/officeDocument/2006/relationships/hyperlink" Target="https://podminky.urs.cz/item/CS_URS_2023_02/998762103" TargetMode="External" /><Relationship Id="rId10" Type="http://schemas.openxmlformats.org/officeDocument/2006/relationships/hyperlink" Target="https://podminky.urs.cz/item/CS_URS_2024_01/764101153" TargetMode="External" /><Relationship Id="rId11" Type="http://schemas.openxmlformats.org/officeDocument/2006/relationships/hyperlink" Target="https://podminky.urs.cz/item/CS_URS_2024_01/629992111" TargetMode="External" /><Relationship Id="rId12" Type="http://schemas.openxmlformats.org/officeDocument/2006/relationships/hyperlink" Target="https://podminky.urs.cz/item/CS_URS_2024_01/764121405" TargetMode="External" /><Relationship Id="rId13" Type="http://schemas.openxmlformats.org/officeDocument/2006/relationships/hyperlink" Target="https://podminky.urs.cz/item/CS_URS_2024_01/764201106" TargetMode="External" /><Relationship Id="rId14" Type="http://schemas.openxmlformats.org/officeDocument/2006/relationships/hyperlink" Target="https://podminky.urs.cz/item/CS_URS_2024_01/764201136" TargetMode="External" /><Relationship Id="rId15" Type="http://schemas.openxmlformats.org/officeDocument/2006/relationships/hyperlink" Target="https://podminky.urs.cz/item/CS_URS_2024_01/764201167" TargetMode="External" /><Relationship Id="rId16" Type="http://schemas.openxmlformats.org/officeDocument/2006/relationships/hyperlink" Target="https://podminky.urs.cz/item/CS_URS_2024_01/764202134" TargetMode="External" /><Relationship Id="rId17" Type="http://schemas.openxmlformats.org/officeDocument/2006/relationships/hyperlink" Target="https://podminky.urs.cz/item/CS_URS_2024_01/764203156" TargetMode="External" /><Relationship Id="rId18" Type="http://schemas.openxmlformats.org/officeDocument/2006/relationships/hyperlink" Target="https://podminky.urs.cz/item/CS_URS_2024_01/764213652" TargetMode="External" /><Relationship Id="rId19" Type="http://schemas.openxmlformats.org/officeDocument/2006/relationships/hyperlink" Target="https://podminky.urs.cz/item/CS_URS_2024_01/764226448" TargetMode="External" /><Relationship Id="rId20" Type="http://schemas.openxmlformats.org/officeDocument/2006/relationships/hyperlink" Target="https://podminky.urs.cz/item/CS_URS_2024_01/764301118" TargetMode="External" /><Relationship Id="rId21" Type="http://schemas.openxmlformats.org/officeDocument/2006/relationships/hyperlink" Target="https://podminky.urs.cz/item/CS_URS_2024_01/764501103" TargetMode="External" /><Relationship Id="rId22" Type="http://schemas.openxmlformats.org/officeDocument/2006/relationships/hyperlink" Target="https://podminky.urs.cz/item/CS_URS_2024_01/764501104" TargetMode="External" /><Relationship Id="rId23" Type="http://schemas.openxmlformats.org/officeDocument/2006/relationships/hyperlink" Target="https://podminky.urs.cz/item/CS_URS_2024_01/764501105" TargetMode="External" /><Relationship Id="rId24" Type="http://schemas.openxmlformats.org/officeDocument/2006/relationships/hyperlink" Target="https://podminky.urs.cz/item/CS_URS_2024_01/764501107" TargetMode="External" /><Relationship Id="rId25" Type="http://schemas.openxmlformats.org/officeDocument/2006/relationships/hyperlink" Target="https://podminky.urs.cz/item/CS_URS_2024_01/764501108" TargetMode="External" /><Relationship Id="rId26" Type="http://schemas.openxmlformats.org/officeDocument/2006/relationships/hyperlink" Target="https://podminky.urs.cz/item/CS_URS_2024_01/764503104" TargetMode="External" /><Relationship Id="rId27" Type="http://schemas.openxmlformats.org/officeDocument/2006/relationships/hyperlink" Target="https://podminky.urs.cz/item/CS_URS_2024_01/764503105" TargetMode="External" /><Relationship Id="rId28" Type="http://schemas.openxmlformats.org/officeDocument/2006/relationships/hyperlink" Target="https://podminky.urs.cz/item/CS_URS_2024_01/764503106" TargetMode="External" /><Relationship Id="rId29" Type="http://schemas.openxmlformats.org/officeDocument/2006/relationships/hyperlink" Target="https://podminky.urs.cz/item/CS_URS_2024_01/764503117" TargetMode="External" /><Relationship Id="rId30" Type="http://schemas.openxmlformats.org/officeDocument/2006/relationships/hyperlink" Target="https://podminky.urs.cz/item/CS_URS_2024_01/764503127" TargetMode="External" /><Relationship Id="rId31" Type="http://schemas.openxmlformats.org/officeDocument/2006/relationships/hyperlink" Target="https://podminky.urs.cz/item/CS_URS_2024_01/764508131" TargetMode="External" /><Relationship Id="rId32" Type="http://schemas.openxmlformats.org/officeDocument/2006/relationships/hyperlink" Target="https://podminky.urs.cz/item/CS_URS_2024_01/998764112" TargetMode="External" /><Relationship Id="rId33" Type="http://schemas.openxmlformats.org/officeDocument/2006/relationships/hyperlink" Target="https://podminky.urs.cz/item/CS_URS_2024_01/765115202" TargetMode="External" /><Relationship Id="rId34" Type="http://schemas.openxmlformats.org/officeDocument/2006/relationships/hyperlink" Target="https://podminky.urs.cz/item/CS_URS_2024_01/765123121" TargetMode="External" /><Relationship Id="rId35" Type="http://schemas.openxmlformats.org/officeDocument/2006/relationships/hyperlink" Target="https://podminky.urs.cz/item/CS_URS_2024_01/765191021" TargetMode="External" /><Relationship Id="rId36" Type="http://schemas.openxmlformats.org/officeDocument/2006/relationships/hyperlink" Target="https://podminky.urs.cz/item/CS_URS_2024_01/998765112" TargetMode="External" /><Relationship Id="rId37" Type="http://schemas.openxmlformats.org/officeDocument/2006/relationships/hyperlink" Target="https://podminky.urs.cz/item/CS_URS_2024_01/767646411" TargetMode="External" /><Relationship Id="rId38" Type="http://schemas.openxmlformats.org/officeDocument/2006/relationships/hyperlink" Target="https://podminky.urs.cz/item/CS_URS_2024_01/767646412" TargetMode="External" /><Relationship Id="rId39" Type="http://schemas.openxmlformats.org/officeDocument/2006/relationships/hyperlink" Target="https://podminky.urs.cz/item/CS_URS_2024_01/767810113" TargetMode="External" /><Relationship Id="rId40" Type="http://schemas.openxmlformats.org/officeDocument/2006/relationships/hyperlink" Target="https://podminky.urs.cz/item/CS_URS_2024_01/767810122" TargetMode="External" /><Relationship Id="rId41" Type="http://schemas.openxmlformats.org/officeDocument/2006/relationships/hyperlink" Target="https://podminky.urs.cz/item/CS_URS_2024_01/767851104" TargetMode="External" /><Relationship Id="rId42" Type="http://schemas.openxmlformats.org/officeDocument/2006/relationships/hyperlink" Target="https://podminky.urs.cz/item/CS_URS_2024_01/767995112" TargetMode="External" /><Relationship Id="rId43" Type="http://schemas.openxmlformats.org/officeDocument/2006/relationships/hyperlink" Target="https://podminky.urs.cz/item/CS_URS_2024_01/998767112" TargetMode="External" /><Relationship Id="rId44" Type="http://schemas.openxmlformats.org/officeDocument/2006/relationships/hyperlink" Target="https://podminky.urs.cz/item/CS_URS_2024_01/783301303" TargetMode="External" /><Relationship Id="rId45" Type="http://schemas.openxmlformats.org/officeDocument/2006/relationships/hyperlink" Target="https://podminky.urs.cz/item/CS_URS_2024_01/783301401" TargetMode="External" /><Relationship Id="rId46" Type="http://schemas.openxmlformats.org/officeDocument/2006/relationships/hyperlink" Target="https://podminky.urs.cz/item/CS_URS_2024_01/783314101" TargetMode="External" /><Relationship Id="rId47" Type="http://schemas.openxmlformats.org/officeDocument/2006/relationships/hyperlink" Target="https://podminky.urs.cz/item/CS_URS_2024_01/783315101" TargetMode="External" /><Relationship Id="rId48" Type="http://schemas.openxmlformats.org/officeDocument/2006/relationships/hyperlink" Target="https://podminky.urs.cz/item/CS_URS_2024_01/783317101" TargetMode="External" /><Relationship Id="rId49" Type="http://schemas.openxmlformats.org/officeDocument/2006/relationships/hyperlink" Target="https://podminky.urs.cz/item/CS_URS_2024_01/783343101" TargetMode="External" /><Relationship Id="rId5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51101" TargetMode="External" /><Relationship Id="rId2" Type="http://schemas.openxmlformats.org/officeDocument/2006/relationships/hyperlink" Target="https://podminky.urs.cz/item/CS_URS_2024_01/113106121" TargetMode="External" /><Relationship Id="rId3" Type="http://schemas.openxmlformats.org/officeDocument/2006/relationships/hyperlink" Target="https://podminky.urs.cz/item/CS_URS_2024_01/113107131" TargetMode="External" /><Relationship Id="rId4" Type="http://schemas.openxmlformats.org/officeDocument/2006/relationships/hyperlink" Target="https://podminky.urs.cz/item/CS_URS_2024_01/122211101" TargetMode="External" /><Relationship Id="rId5" Type="http://schemas.openxmlformats.org/officeDocument/2006/relationships/hyperlink" Target="https://podminky.urs.cz/item/CS_URS_2024_01/619995001" TargetMode="External" /><Relationship Id="rId6" Type="http://schemas.openxmlformats.org/officeDocument/2006/relationships/hyperlink" Target="https://podminky.urs.cz/item/CS_URS_2024_01/622121100" TargetMode="External" /><Relationship Id="rId7" Type="http://schemas.openxmlformats.org/officeDocument/2006/relationships/hyperlink" Target="https://podminky.urs.cz/item/CS_URS_2024_01/622131100" TargetMode="External" /><Relationship Id="rId8" Type="http://schemas.openxmlformats.org/officeDocument/2006/relationships/hyperlink" Target="https://podminky.urs.cz/item/CS_URS_2024_01/622311121" TargetMode="External" /><Relationship Id="rId9" Type="http://schemas.openxmlformats.org/officeDocument/2006/relationships/hyperlink" Target="https://podminky.urs.cz/item/CS_URS_2024_01/622311191" TargetMode="External" /><Relationship Id="rId10" Type="http://schemas.openxmlformats.org/officeDocument/2006/relationships/hyperlink" Target="https://podminky.urs.cz/item/CS_URS_2024_01/622316191" TargetMode="External" /><Relationship Id="rId11" Type="http://schemas.openxmlformats.org/officeDocument/2006/relationships/hyperlink" Target="https://podminky.urs.cz/item/CS_URS_2024_01/629991001.R1" TargetMode="External" /><Relationship Id="rId12" Type="http://schemas.openxmlformats.org/officeDocument/2006/relationships/hyperlink" Target="https://podminky.urs.cz/item/CS_URS_2024_01/629995213" TargetMode="External" /><Relationship Id="rId13" Type="http://schemas.openxmlformats.org/officeDocument/2006/relationships/hyperlink" Target="https://podminky.urs.cz/item/CS_URS_2024_01/632682111" TargetMode="External" /><Relationship Id="rId14" Type="http://schemas.openxmlformats.org/officeDocument/2006/relationships/hyperlink" Target="https://podminky.urs.cz/item/CS_URS_2024_01/637121115" TargetMode="External" /><Relationship Id="rId15" Type="http://schemas.openxmlformats.org/officeDocument/2006/relationships/hyperlink" Target="https://podminky.urs.cz/item/CS_URS_2024_01/620991121R00" TargetMode="External" /><Relationship Id="rId16" Type="http://schemas.openxmlformats.org/officeDocument/2006/relationships/hyperlink" Target="https://podminky.urs.cz/item/CS_URS_2024_01/62-002.RXX" TargetMode="External" /><Relationship Id="rId17" Type="http://schemas.openxmlformats.org/officeDocument/2006/relationships/hyperlink" Target="https://podminky.urs.cz/item/CS_URS_2024_01/62-003.RXX" TargetMode="External" /><Relationship Id="rId18" Type="http://schemas.openxmlformats.org/officeDocument/2006/relationships/hyperlink" Target="https://podminky.urs.cz/item/CS_URS_2024_01/916331112" TargetMode="External" /><Relationship Id="rId19" Type="http://schemas.openxmlformats.org/officeDocument/2006/relationships/hyperlink" Target="https://podminky.urs.cz/item/CS_URS_2024_01/965081611.R1" TargetMode="External" /><Relationship Id="rId20" Type="http://schemas.openxmlformats.org/officeDocument/2006/relationships/hyperlink" Target="https://podminky.urs.cz/item/CS_URS_2024_01/978013141" TargetMode="External" /><Relationship Id="rId21" Type="http://schemas.openxmlformats.org/officeDocument/2006/relationships/hyperlink" Target="https://podminky.urs.cz/item/CS_URS_2024_01/978019391" TargetMode="External" /><Relationship Id="rId22" Type="http://schemas.openxmlformats.org/officeDocument/2006/relationships/hyperlink" Target="https://podminky.urs.cz/item/CS_URS_2024_01/997013217" TargetMode="External" /><Relationship Id="rId23" Type="http://schemas.openxmlformats.org/officeDocument/2006/relationships/hyperlink" Target="https://podminky.urs.cz/item/CS_URS_2024_01/997013501" TargetMode="External" /><Relationship Id="rId24" Type="http://schemas.openxmlformats.org/officeDocument/2006/relationships/hyperlink" Target="https://podminky.urs.cz/item/CS_URS_2024_01/997013509" TargetMode="External" /><Relationship Id="rId25" Type="http://schemas.openxmlformats.org/officeDocument/2006/relationships/hyperlink" Target="https://podminky.urs.cz/item/CS_URS_2024_01/997013631" TargetMode="External" /><Relationship Id="rId26" Type="http://schemas.openxmlformats.org/officeDocument/2006/relationships/hyperlink" Target="https://podminky.urs.cz/item/CS_URS_2024_01/997231511" TargetMode="External" /><Relationship Id="rId27" Type="http://schemas.openxmlformats.org/officeDocument/2006/relationships/hyperlink" Target="https://podminky.urs.cz/item/CS_URS_2024_01/998011003" TargetMode="External" /><Relationship Id="rId28" Type="http://schemas.openxmlformats.org/officeDocument/2006/relationships/hyperlink" Target="https://podminky.urs.cz/item/CS_URS_2024_01/767661811" TargetMode="External" /><Relationship Id="rId29" Type="http://schemas.openxmlformats.org/officeDocument/2006/relationships/hyperlink" Target="https://podminky.urs.cz/item/CS_URS_2024_01/767662110" TargetMode="External" /><Relationship Id="rId30" Type="http://schemas.openxmlformats.org/officeDocument/2006/relationships/hyperlink" Target="https://podminky.urs.cz/item/CS_URS_2024_01/783301303" TargetMode="External" /><Relationship Id="rId31" Type="http://schemas.openxmlformats.org/officeDocument/2006/relationships/hyperlink" Target="https://podminky.urs.cz/item/CS_URS_2024_01/783301401" TargetMode="External" /><Relationship Id="rId32" Type="http://schemas.openxmlformats.org/officeDocument/2006/relationships/hyperlink" Target="https://podminky.urs.cz/item/CS_URS_2024_01/783314101" TargetMode="External" /><Relationship Id="rId33" Type="http://schemas.openxmlformats.org/officeDocument/2006/relationships/hyperlink" Target="https://podminky.urs.cz/item/CS_URS_2024_01/783315101" TargetMode="External" /><Relationship Id="rId34" Type="http://schemas.openxmlformats.org/officeDocument/2006/relationships/hyperlink" Target="https://podminky.urs.cz/item/CS_URS_2024_01/783317101" TargetMode="External" /><Relationship Id="rId35" Type="http://schemas.openxmlformats.org/officeDocument/2006/relationships/hyperlink" Target="https://podminky.urs.cz/item/CS_URS_2024_01/783343101" TargetMode="External" /><Relationship Id="rId36" Type="http://schemas.openxmlformats.org/officeDocument/2006/relationships/hyperlink" Target="https://podminky.urs.cz/item/CS_URS_2024_01/783801503" TargetMode="External" /><Relationship Id="rId37" Type="http://schemas.openxmlformats.org/officeDocument/2006/relationships/hyperlink" Target="https://podminky.urs.cz/item/CS_URS_2024_01/783826625" TargetMode="External" /><Relationship Id="rId38" Type="http://schemas.openxmlformats.org/officeDocument/2006/relationships/hyperlink" Target="https://podminky.urs.cz/item/CS_URS_2024_01/783827447" TargetMode="External" /><Relationship Id="rId39" Type="http://schemas.openxmlformats.org/officeDocument/2006/relationships/hyperlink" Target="https://podminky.urs.cz/item/CS_URS_2024_01/783827449" TargetMode="External" /><Relationship Id="rId40" Type="http://schemas.openxmlformats.org/officeDocument/2006/relationships/hyperlink" Target="https://podminky.urs.cz/item/CS_URS_2024_01/783827487" TargetMode="External" /><Relationship Id="rId41" Type="http://schemas.openxmlformats.org/officeDocument/2006/relationships/hyperlink" Target="https://podminky.urs.cz/item/CS_URS_2024_01/711161173" TargetMode="External" /><Relationship Id="rId4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41111111" TargetMode="External" /><Relationship Id="rId2" Type="http://schemas.openxmlformats.org/officeDocument/2006/relationships/hyperlink" Target="https://podminky.urs.cz/item/CS_URS_2024_01/941111211" TargetMode="External" /><Relationship Id="rId3" Type="http://schemas.openxmlformats.org/officeDocument/2006/relationships/hyperlink" Target="https://podminky.urs.cz/item/CS_URS_2024_01/941111811" TargetMode="External" /><Relationship Id="rId4" Type="http://schemas.openxmlformats.org/officeDocument/2006/relationships/hyperlink" Target="https://podminky.urs.cz/item/CS_URS_2024_01/941211111" TargetMode="External" /><Relationship Id="rId5" Type="http://schemas.openxmlformats.org/officeDocument/2006/relationships/hyperlink" Target="https://podminky.urs.cz/item/CS_URS_2024_01/941211211" TargetMode="External" /><Relationship Id="rId6" Type="http://schemas.openxmlformats.org/officeDocument/2006/relationships/hyperlink" Target="https://podminky.urs.cz/item/CS_URS_2024_01/941211811" TargetMode="External" /><Relationship Id="rId7" Type="http://schemas.openxmlformats.org/officeDocument/2006/relationships/hyperlink" Target="https://podminky.urs.cz/item/CS_URS_2024_01/944511111" TargetMode="External" /><Relationship Id="rId8" Type="http://schemas.openxmlformats.org/officeDocument/2006/relationships/hyperlink" Target="https://podminky.urs.cz/item/CS_URS_2024_01/944511211" TargetMode="External" /><Relationship Id="rId9" Type="http://schemas.openxmlformats.org/officeDocument/2006/relationships/hyperlink" Target="https://podminky.urs.cz/item/CS_URS_2024_01/944511811" TargetMode="External" /><Relationship Id="rId1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3254000" TargetMode="External" /><Relationship Id="rId3" Type="http://schemas.openxmlformats.org/officeDocument/2006/relationships/hyperlink" Target="https://podminky.urs.cz/item/CS_URS_2024_01/013294000" TargetMode="External" /><Relationship Id="rId4" Type="http://schemas.openxmlformats.org/officeDocument/2006/relationships/hyperlink" Target="https://podminky.urs.cz/item/CS_URS_2024_01/030001000" TargetMode="External" /><Relationship Id="rId5" Type="http://schemas.openxmlformats.org/officeDocument/2006/relationships/hyperlink" Target="https://podminky.urs.cz/item/CS_URS_2024_01/034303000R" TargetMode="External" /><Relationship Id="rId6" Type="http://schemas.openxmlformats.org/officeDocument/2006/relationships/hyperlink" Target="https://podminky.urs.cz/item/CS_URS_2024_01/045002000" TargetMode="External" /><Relationship Id="rId7" Type="http://schemas.openxmlformats.org/officeDocument/2006/relationships/hyperlink" Target="https://podminky.urs.cz/item/CS_URS_2024_01/06000100R" TargetMode="External" /><Relationship Id="rId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OACT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střechy a fasády tělocvičny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Sokola Tůmy 402/12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28. 5. 2024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>Amun Pro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ROUND(AG55+SUM(AG60:AG62),2)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ROUND(AS55+SUM(AS60:AS62),2)</f>
        <v>0</v>
      </c>
      <c r="AT54" s="106">
        <f>ROUND(SUM(AV54:AW54),2)</f>
        <v>0</v>
      </c>
      <c r="AU54" s="107">
        <f>ROUND(AU55+SUM(AU60:AU62),5)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ROUND(AZ55+SUM(AZ60:AZ62),2)</f>
        <v>0</v>
      </c>
      <c r="BA54" s="106">
        <f>ROUND(BA55+SUM(BA60:BA62),2)</f>
        <v>0</v>
      </c>
      <c r="BB54" s="106">
        <f>ROUND(BB55+SUM(BB60:BB62),2)</f>
        <v>0</v>
      </c>
      <c r="BC54" s="106">
        <f>ROUND(BC55+SUM(BC60:BC62),2)</f>
        <v>0</v>
      </c>
      <c r="BD54" s="108">
        <f>ROUND(BD55+SUM(BD60:BD62),2)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7"/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ROUND(SUM(AG56:AG59),2)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79</v>
      </c>
      <c r="AR55" s="118"/>
      <c r="AS55" s="119">
        <f>ROUND(SUM(AS56:AS59),2)</f>
        <v>0</v>
      </c>
      <c r="AT55" s="120">
        <f>ROUND(SUM(AV55:AW55),2)</f>
        <v>0</v>
      </c>
      <c r="AU55" s="121">
        <f>ROUND(SUM(AU56:AU59),5)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ROUND(SUM(AZ56:AZ59),2)</f>
        <v>0</v>
      </c>
      <c r="BA55" s="120">
        <f>ROUND(SUM(BA56:BA59),2)</f>
        <v>0</v>
      </c>
      <c r="BB55" s="120">
        <f>ROUND(SUM(BB56:BB59),2)</f>
        <v>0</v>
      </c>
      <c r="BC55" s="120">
        <f>ROUND(SUM(BC56:BC59),2)</f>
        <v>0</v>
      </c>
      <c r="BD55" s="122">
        <f>ROUND(SUM(BD56:BD59),2)</f>
        <v>0</v>
      </c>
      <c r="BE55" s="7"/>
      <c r="BS55" s="123" t="s">
        <v>72</v>
      </c>
      <c r="BT55" s="123" t="s">
        <v>80</v>
      </c>
      <c r="BU55" s="123" t="s">
        <v>74</v>
      </c>
      <c r="BV55" s="123" t="s">
        <v>75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4" customFormat="1" ht="16.5" customHeight="1">
      <c r="A56" s="124" t="s">
        <v>83</v>
      </c>
      <c r="B56" s="63"/>
      <c r="C56" s="125"/>
      <c r="D56" s="125"/>
      <c r="E56" s="126" t="s">
        <v>84</v>
      </c>
      <c r="F56" s="126"/>
      <c r="G56" s="126"/>
      <c r="H56" s="126"/>
      <c r="I56" s="126"/>
      <c r="J56" s="125"/>
      <c r="K56" s="126" t="s">
        <v>85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'01 - Demontáže'!J32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86</v>
      </c>
      <c r="AR56" s="65"/>
      <c r="AS56" s="129">
        <v>0</v>
      </c>
      <c r="AT56" s="130">
        <f>ROUND(SUM(AV56:AW56),2)</f>
        <v>0</v>
      </c>
      <c r="AU56" s="131">
        <f>'01 - Demontáže'!P91</f>
        <v>0</v>
      </c>
      <c r="AV56" s="130">
        <f>'01 - Demontáže'!J35</f>
        <v>0</v>
      </c>
      <c r="AW56" s="130">
        <f>'01 - Demontáže'!J36</f>
        <v>0</v>
      </c>
      <c r="AX56" s="130">
        <f>'01 - Demontáže'!J37</f>
        <v>0</v>
      </c>
      <c r="AY56" s="130">
        <f>'01 - Demontáže'!J38</f>
        <v>0</v>
      </c>
      <c r="AZ56" s="130">
        <f>'01 - Demontáže'!F35</f>
        <v>0</v>
      </c>
      <c r="BA56" s="130">
        <f>'01 - Demontáže'!F36</f>
        <v>0</v>
      </c>
      <c r="BB56" s="130">
        <f>'01 - Demontáže'!F37</f>
        <v>0</v>
      </c>
      <c r="BC56" s="130">
        <f>'01 - Demontáže'!F38</f>
        <v>0</v>
      </c>
      <c r="BD56" s="132">
        <f>'01 - Demontáže'!F39</f>
        <v>0</v>
      </c>
      <c r="BE56" s="4"/>
      <c r="BT56" s="133" t="s">
        <v>82</v>
      </c>
      <c r="BV56" s="133" t="s">
        <v>75</v>
      </c>
      <c r="BW56" s="133" t="s">
        <v>87</v>
      </c>
      <c r="BX56" s="133" t="s">
        <v>81</v>
      </c>
      <c r="CL56" s="133" t="s">
        <v>19</v>
      </c>
    </row>
    <row r="57" s="4" customFormat="1" ht="16.5" customHeight="1">
      <c r="A57" s="124" t="s">
        <v>83</v>
      </c>
      <c r="B57" s="63"/>
      <c r="C57" s="125"/>
      <c r="D57" s="125"/>
      <c r="E57" s="126" t="s">
        <v>88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'02 - Sanace krovu'!J32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'02 - Sanace krovu'!P92</f>
        <v>0</v>
      </c>
      <c r="AV57" s="130">
        <f>'02 - Sanace krovu'!J35</f>
        <v>0</v>
      </c>
      <c r="AW57" s="130">
        <f>'02 - Sanace krovu'!J36</f>
        <v>0</v>
      </c>
      <c r="AX57" s="130">
        <f>'02 - Sanace krovu'!J37</f>
        <v>0</v>
      </c>
      <c r="AY57" s="130">
        <f>'02 - Sanace krovu'!J38</f>
        <v>0</v>
      </c>
      <c r="AZ57" s="130">
        <f>'02 - Sanace krovu'!F35</f>
        <v>0</v>
      </c>
      <c r="BA57" s="130">
        <f>'02 - Sanace krovu'!F36</f>
        <v>0</v>
      </c>
      <c r="BB57" s="130">
        <f>'02 - Sanace krovu'!F37</f>
        <v>0</v>
      </c>
      <c r="BC57" s="130">
        <f>'02 - Sanace krovu'!F38</f>
        <v>0</v>
      </c>
      <c r="BD57" s="132">
        <f>'02 - Sanace krovu'!F39</f>
        <v>0</v>
      </c>
      <c r="BE57" s="4"/>
      <c r="BT57" s="133" t="s">
        <v>82</v>
      </c>
      <c r="BV57" s="133" t="s">
        <v>75</v>
      </c>
      <c r="BW57" s="133" t="s">
        <v>90</v>
      </c>
      <c r="BX57" s="133" t="s">
        <v>81</v>
      </c>
      <c r="CL57" s="133" t="s">
        <v>19</v>
      </c>
    </row>
    <row r="58" s="4" customFormat="1" ht="16.5" customHeight="1">
      <c r="A58" s="124" t="s">
        <v>83</v>
      </c>
      <c r="B58" s="63"/>
      <c r="C58" s="125"/>
      <c r="D58" s="125"/>
      <c r="E58" s="126" t="s">
        <v>91</v>
      </c>
      <c r="F58" s="126"/>
      <c r="G58" s="126"/>
      <c r="H58" s="126"/>
      <c r="I58" s="126"/>
      <c r="J58" s="125"/>
      <c r="K58" s="126" t="s">
        <v>78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'03 - Střecha'!J32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86</v>
      </c>
      <c r="AR58" s="65"/>
      <c r="AS58" s="129">
        <v>0</v>
      </c>
      <c r="AT58" s="130">
        <f>ROUND(SUM(AV58:AW58),2)</f>
        <v>0</v>
      </c>
      <c r="AU58" s="131">
        <f>'03 - Střecha'!P95</f>
        <v>0</v>
      </c>
      <c r="AV58" s="130">
        <f>'03 - Střecha'!J35</f>
        <v>0</v>
      </c>
      <c r="AW58" s="130">
        <f>'03 - Střecha'!J36</f>
        <v>0</v>
      </c>
      <c r="AX58" s="130">
        <f>'03 - Střecha'!J37</f>
        <v>0</v>
      </c>
      <c r="AY58" s="130">
        <f>'03 - Střecha'!J38</f>
        <v>0</v>
      </c>
      <c r="AZ58" s="130">
        <f>'03 - Střecha'!F35</f>
        <v>0</v>
      </c>
      <c r="BA58" s="130">
        <f>'03 - Střecha'!F36</f>
        <v>0</v>
      </c>
      <c r="BB58" s="130">
        <f>'03 - Střecha'!F37</f>
        <v>0</v>
      </c>
      <c r="BC58" s="130">
        <f>'03 - Střecha'!F38</f>
        <v>0</v>
      </c>
      <c r="BD58" s="132">
        <f>'03 - Střecha'!F39</f>
        <v>0</v>
      </c>
      <c r="BE58" s="4"/>
      <c r="BT58" s="133" t="s">
        <v>82</v>
      </c>
      <c r="BV58" s="133" t="s">
        <v>75</v>
      </c>
      <c r="BW58" s="133" t="s">
        <v>92</v>
      </c>
      <c r="BX58" s="133" t="s">
        <v>81</v>
      </c>
      <c r="CL58" s="133" t="s">
        <v>19</v>
      </c>
    </row>
    <row r="59" s="4" customFormat="1" ht="16.5" customHeight="1">
      <c r="A59" s="124" t="s">
        <v>83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94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'04 - Hromosvod'!J32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'04 - Hromosvod'!P91</f>
        <v>0</v>
      </c>
      <c r="AV59" s="130">
        <f>'04 - Hromosvod'!J35</f>
        <v>0</v>
      </c>
      <c r="AW59" s="130">
        <f>'04 - Hromosvod'!J36</f>
        <v>0</v>
      </c>
      <c r="AX59" s="130">
        <f>'04 - Hromosvod'!J37</f>
        <v>0</v>
      </c>
      <c r="AY59" s="130">
        <f>'04 - Hromosvod'!J38</f>
        <v>0</v>
      </c>
      <c r="AZ59" s="130">
        <f>'04 - Hromosvod'!F35</f>
        <v>0</v>
      </c>
      <c r="BA59" s="130">
        <f>'04 - Hromosvod'!F36</f>
        <v>0</v>
      </c>
      <c r="BB59" s="130">
        <f>'04 - Hromosvod'!F37</f>
        <v>0</v>
      </c>
      <c r="BC59" s="130">
        <f>'04 - Hromosvod'!F38</f>
        <v>0</v>
      </c>
      <c r="BD59" s="132">
        <f>'04 - Hromosvod'!F39</f>
        <v>0</v>
      </c>
      <c r="BE59" s="4"/>
      <c r="BT59" s="133" t="s">
        <v>82</v>
      </c>
      <c r="BV59" s="133" t="s">
        <v>75</v>
      </c>
      <c r="BW59" s="133" t="s">
        <v>95</v>
      </c>
      <c r="BX59" s="133" t="s">
        <v>81</v>
      </c>
      <c r="CL59" s="133" t="s">
        <v>19</v>
      </c>
    </row>
    <row r="60" s="7" customFormat="1" ht="16.5" customHeight="1">
      <c r="A60" s="124" t="s">
        <v>83</v>
      </c>
      <c r="B60" s="111"/>
      <c r="C60" s="112"/>
      <c r="D60" s="113" t="s">
        <v>96</v>
      </c>
      <c r="E60" s="113"/>
      <c r="F60" s="113"/>
      <c r="G60" s="113"/>
      <c r="H60" s="113"/>
      <c r="I60" s="114"/>
      <c r="J60" s="113" t="s">
        <v>97</v>
      </c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6">
        <f>'B - Oprava fasády'!J30</f>
        <v>0</v>
      </c>
      <c r="AH60" s="114"/>
      <c r="AI60" s="114"/>
      <c r="AJ60" s="114"/>
      <c r="AK60" s="114"/>
      <c r="AL60" s="114"/>
      <c r="AM60" s="114"/>
      <c r="AN60" s="116">
        <f>SUM(AG60,AT60)</f>
        <v>0</v>
      </c>
      <c r="AO60" s="114"/>
      <c r="AP60" s="114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'B - Oprava fasády'!P89</f>
        <v>0</v>
      </c>
      <c r="AV60" s="120">
        <f>'B - Oprava fasády'!J33</f>
        <v>0</v>
      </c>
      <c r="AW60" s="120">
        <f>'B - Oprava fasády'!J34</f>
        <v>0</v>
      </c>
      <c r="AX60" s="120">
        <f>'B - Oprava fasády'!J35</f>
        <v>0</v>
      </c>
      <c r="AY60" s="120">
        <f>'B - Oprava fasády'!J36</f>
        <v>0</v>
      </c>
      <c r="AZ60" s="120">
        <f>'B - Oprava fasády'!F33</f>
        <v>0</v>
      </c>
      <c r="BA60" s="120">
        <f>'B - Oprava fasády'!F34</f>
        <v>0</v>
      </c>
      <c r="BB60" s="120">
        <f>'B - Oprava fasády'!F35</f>
        <v>0</v>
      </c>
      <c r="BC60" s="120">
        <f>'B - Oprava fasády'!F36</f>
        <v>0</v>
      </c>
      <c r="BD60" s="122">
        <f>'B - Oprava fasády'!F37</f>
        <v>0</v>
      </c>
      <c r="BE60" s="7"/>
      <c r="BT60" s="123" t="s">
        <v>80</v>
      </c>
      <c r="BV60" s="123" t="s">
        <v>75</v>
      </c>
      <c r="BW60" s="123" t="s">
        <v>98</v>
      </c>
      <c r="BX60" s="123" t="s">
        <v>5</v>
      </c>
      <c r="CL60" s="123" t="s">
        <v>19</v>
      </c>
      <c r="CM60" s="123" t="s">
        <v>82</v>
      </c>
    </row>
    <row r="61" s="7" customFormat="1" ht="16.5" customHeight="1">
      <c r="A61" s="124" t="s">
        <v>83</v>
      </c>
      <c r="B61" s="111"/>
      <c r="C61" s="112"/>
      <c r="D61" s="113" t="s">
        <v>99</v>
      </c>
      <c r="E61" s="113"/>
      <c r="F61" s="113"/>
      <c r="G61" s="113"/>
      <c r="H61" s="113"/>
      <c r="I61" s="114"/>
      <c r="J61" s="113" t="s">
        <v>100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6">
        <f>'C - LEŠENÍ'!J30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79</v>
      </c>
      <c r="AR61" s="118"/>
      <c r="AS61" s="119">
        <v>0</v>
      </c>
      <c r="AT61" s="120">
        <f>ROUND(SUM(AV61:AW61),2)</f>
        <v>0</v>
      </c>
      <c r="AU61" s="121">
        <f>'C - LEŠENÍ'!P81</f>
        <v>0</v>
      </c>
      <c r="AV61" s="120">
        <f>'C - LEŠENÍ'!J33</f>
        <v>0</v>
      </c>
      <c r="AW61" s="120">
        <f>'C - LEŠENÍ'!J34</f>
        <v>0</v>
      </c>
      <c r="AX61" s="120">
        <f>'C - LEŠENÍ'!J35</f>
        <v>0</v>
      </c>
      <c r="AY61" s="120">
        <f>'C - LEŠENÍ'!J36</f>
        <v>0</v>
      </c>
      <c r="AZ61" s="120">
        <f>'C - LEŠENÍ'!F33</f>
        <v>0</v>
      </c>
      <c r="BA61" s="120">
        <f>'C - LEŠENÍ'!F34</f>
        <v>0</v>
      </c>
      <c r="BB61" s="120">
        <f>'C - LEŠENÍ'!F35</f>
        <v>0</v>
      </c>
      <c r="BC61" s="120">
        <f>'C - LEŠENÍ'!F36</f>
        <v>0</v>
      </c>
      <c r="BD61" s="122">
        <f>'C - LEŠENÍ'!F37</f>
        <v>0</v>
      </c>
      <c r="BE61" s="7"/>
      <c r="BT61" s="123" t="s">
        <v>80</v>
      </c>
      <c r="BV61" s="123" t="s">
        <v>75</v>
      </c>
      <c r="BW61" s="123" t="s">
        <v>101</v>
      </c>
      <c r="BX61" s="123" t="s">
        <v>5</v>
      </c>
      <c r="CL61" s="123" t="s">
        <v>19</v>
      </c>
      <c r="CM61" s="123" t="s">
        <v>82</v>
      </c>
    </row>
    <row r="62" s="7" customFormat="1" ht="16.5" customHeight="1">
      <c r="A62" s="124" t="s">
        <v>83</v>
      </c>
      <c r="B62" s="111"/>
      <c r="C62" s="112"/>
      <c r="D62" s="113" t="s">
        <v>72</v>
      </c>
      <c r="E62" s="113"/>
      <c r="F62" s="113"/>
      <c r="G62" s="113"/>
      <c r="H62" s="113"/>
      <c r="I62" s="114"/>
      <c r="J62" s="113" t="s">
        <v>102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6">
        <f>'D - VRN'!J30</f>
        <v>0</v>
      </c>
      <c r="AH62" s="114"/>
      <c r="AI62" s="114"/>
      <c r="AJ62" s="114"/>
      <c r="AK62" s="114"/>
      <c r="AL62" s="114"/>
      <c r="AM62" s="114"/>
      <c r="AN62" s="116">
        <f>SUM(AG62,AT62)</f>
        <v>0</v>
      </c>
      <c r="AO62" s="114"/>
      <c r="AP62" s="114"/>
      <c r="AQ62" s="117" t="s">
        <v>79</v>
      </c>
      <c r="AR62" s="118"/>
      <c r="AS62" s="134">
        <v>0</v>
      </c>
      <c r="AT62" s="135">
        <f>ROUND(SUM(AV62:AW62),2)</f>
        <v>0</v>
      </c>
      <c r="AU62" s="136">
        <f>'D - VRN'!P84</f>
        <v>0</v>
      </c>
      <c r="AV62" s="135">
        <f>'D - VRN'!J33</f>
        <v>0</v>
      </c>
      <c r="AW62" s="135">
        <f>'D - VRN'!J34</f>
        <v>0</v>
      </c>
      <c r="AX62" s="135">
        <f>'D - VRN'!J35</f>
        <v>0</v>
      </c>
      <c r="AY62" s="135">
        <f>'D - VRN'!J36</f>
        <v>0</v>
      </c>
      <c r="AZ62" s="135">
        <f>'D - VRN'!F33</f>
        <v>0</v>
      </c>
      <c r="BA62" s="135">
        <f>'D - VRN'!F34</f>
        <v>0</v>
      </c>
      <c r="BB62" s="135">
        <f>'D - VRN'!F35</f>
        <v>0</v>
      </c>
      <c r="BC62" s="135">
        <f>'D - VRN'!F36</f>
        <v>0</v>
      </c>
      <c r="BD62" s="137">
        <f>'D - VRN'!F37</f>
        <v>0</v>
      </c>
      <c r="BE62" s="7"/>
      <c r="BT62" s="123" t="s">
        <v>80</v>
      </c>
      <c r="BV62" s="123" t="s">
        <v>75</v>
      </c>
      <c r="BW62" s="123" t="s">
        <v>103</v>
      </c>
      <c r="BX62" s="123" t="s">
        <v>5</v>
      </c>
      <c r="CL62" s="123" t="s">
        <v>19</v>
      </c>
      <c r="CM62" s="123" t="s">
        <v>82</v>
      </c>
    </row>
    <row r="63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sheet="1" formatColumns="0" formatRows="0" objects="1" scenarios="1" spinCount="100000" saltValue="Jcc+XQi0xcalNtqKx8WT0HCRfZPFr/KfMPvpedRcyoXdRlFWjzJcA331ry9IZi87aK/nWtrk7QZFsYIqqpze2g==" hashValue="nCH47ABb+F1Pu4Yj1B/S/prt9kGkkCsS7kYIoiS9nosOBLigoYO3Cwku0Mog/4RIKMoJpWDJKE/LG8+72uEv3g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Demontáže'!C2" display="/"/>
    <hyperlink ref="A57" location="'02 - Sanace krovu'!C2" display="/"/>
    <hyperlink ref="A58" location="'03 - Střecha'!C2" display="/"/>
    <hyperlink ref="A59" location="'04 - Hromosvod'!C2" display="/"/>
    <hyperlink ref="A60" location="'B - Oprava fasády'!C2" display="/"/>
    <hyperlink ref="A61" location="'C - LEŠENÍ'!C2" display="/"/>
    <hyperlink ref="A62" location="'D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28. 5. 2024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36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ROUND((SUM(BE91:BE196)),  2)</f>
        <v>0</v>
      </c>
      <c r="G35" s="38"/>
      <c r="H35" s="38"/>
      <c r="I35" s="157">
        <v>0.20999999999999999</v>
      </c>
      <c r="J35" s="156">
        <f>ROUND(((SUM(BE91:BE196))*I35),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ROUND((SUM(BF91:BF196)),  2)</f>
        <v>0</v>
      </c>
      <c r="G36" s="38"/>
      <c r="H36" s="38"/>
      <c r="I36" s="157">
        <v>0.12</v>
      </c>
      <c r="J36" s="156">
        <f>ROUND(((SUM(BF91:BF196))*I36),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ROUND((SUM(BG91:BG196)),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ROUND((SUM(BH91:BH196)),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ROUND((SUM(BI91:BI196)),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střechy a fasády tělocvičny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01 - Demontáže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Sokola Tůmy 402/12</v>
      </c>
      <c r="G56" s="40"/>
      <c r="H56" s="40"/>
      <c r="I56" s="32" t="s">
        <v>23</v>
      </c>
      <c r="J56" s="72" t="str">
        <f>IF(J14="","",J14)</f>
        <v>28. 5. 2024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114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115</v>
      </c>
      <c r="E66" s="177"/>
      <c r="F66" s="177"/>
      <c r="G66" s="177"/>
      <c r="H66" s="177"/>
      <c r="I66" s="177"/>
      <c r="J66" s="178">
        <f>J111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116</v>
      </c>
      <c r="E67" s="182"/>
      <c r="F67" s="182"/>
      <c r="G67" s="182"/>
      <c r="H67" s="182"/>
      <c r="I67" s="182"/>
      <c r="J67" s="183">
        <f>J112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117</v>
      </c>
      <c r="E68" s="182"/>
      <c r="F68" s="182"/>
      <c r="G68" s="182"/>
      <c r="H68" s="182"/>
      <c r="I68" s="182"/>
      <c r="J68" s="183">
        <f>J120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118</v>
      </c>
      <c r="E69" s="182"/>
      <c r="F69" s="182"/>
      <c r="G69" s="182"/>
      <c r="H69" s="182"/>
      <c r="I69" s="182"/>
      <c r="J69" s="183">
        <f>J129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Oprava střechy a fasády tělocvičny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106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107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01 - Demontáže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Sokola Tůmy 402/12</v>
      </c>
      <c r="G85" s="40"/>
      <c r="H85" s="40"/>
      <c r="I85" s="32" t="s">
        <v>23</v>
      </c>
      <c r="J85" s="72" t="str">
        <f>IF(J14="","",J14)</f>
        <v>28. 5. 2024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 xml:space="preserve"> </v>
      </c>
      <c r="G87" s="40"/>
      <c r="H87" s="40"/>
      <c r="I87" s="32" t="s">
        <v>31</v>
      </c>
      <c r="J87" s="36" t="str">
        <f>E23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33</v>
      </c>
      <c r="J88" s="36" t="str">
        <f>E26</f>
        <v>Amun Pro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120</v>
      </c>
      <c r="D90" s="188" t="s">
        <v>58</v>
      </c>
      <c r="E90" s="188" t="s">
        <v>54</v>
      </c>
      <c r="F90" s="188" t="s">
        <v>55</v>
      </c>
      <c r="G90" s="188" t="s">
        <v>121</v>
      </c>
      <c r="H90" s="188" t="s">
        <v>122</v>
      </c>
      <c r="I90" s="188" t="s">
        <v>123</v>
      </c>
      <c r="J90" s="188" t="s">
        <v>111</v>
      </c>
      <c r="K90" s="189" t="s">
        <v>124</v>
      </c>
      <c r="L90" s="190"/>
      <c r="M90" s="92" t="s">
        <v>19</v>
      </c>
      <c r="N90" s="93" t="s">
        <v>43</v>
      </c>
      <c r="O90" s="93" t="s">
        <v>125</v>
      </c>
      <c r="P90" s="93" t="s">
        <v>126</v>
      </c>
      <c r="Q90" s="93" t="s">
        <v>127</v>
      </c>
      <c r="R90" s="93" t="s">
        <v>128</v>
      </c>
      <c r="S90" s="93" t="s">
        <v>129</v>
      </c>
      <c r="T90" s="94" t="s">
        <v>130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131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P92+P111</f>
        <v>0</v>
      </c>
      <c r="Q91" s="96"/>
      <c r="R91" s="193">
        <f>R92+R111</f>
        <v>0</v>
      </c>
      <c r="S91" s="96"/>
      <c r="T91" s="194">
        <f>T92+T111</f>
        <v>29.558847800000002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112</v>
      </c>
      <c r="BK91" s="195">
        <f>BK92+BK111</f>
        <v>0</v>
      </c>
    </row>
    <row r="92" s="12" customFormat="1" ht="25.92" customHeight="1">
      <c r="A92" s="12"/>
      <c r="B92" s="196"/>
      <c r="C92" s="197"/>
      <c r="D92" s="198" t="s">
        <v>72</v>
      </c>
      <c r="E92" s="199" t="s">
        <v>132</v>
      </c>
      <c r="F92" s="199" t="s">
        <v>133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</f>
        <v>0</v>
      </c>
      <c r="Q92" s="204"/>
      <c r="R92" s="205">
        <f>R93</f>
        <v>0</v>
      </c>
      <c r="S92" s="204"/>
      <c r="T92" s="206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80</v>
      </c>
      <c r="AT92" s="208" t="s">
        <v>72</v>
      </c>
      <c r="AU92" s="208" t="s">
        <v>73</v>
      </c>
      <c r="AY92" s="207" t="s">
        <v>134</v>
      </c>
      <c r="BK92" s="209">
        <f>BK93</f>
        <v>0</v>
      </c>
    </row>
    <row r="93" s="12" customFormat="1" ht="22.8" customHeight="1">
      <c r="A93" s="12"/>
      <c r="B93" s="196"/>
      <c r="C93" s="197"/>
      <c r="D93" s="198" t="s">
        <v>72</v>
      </c>
      <c r="E93" s="210" t="s">
        <v>135</v>
      </c>
      <c r="F93" s="210" t="s">
        <v>136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SUM(P94:P110)</f>
        <v>0</v>
      </c>
      <c r="Q93" s="204"/>
      <c r="R93" s="205">
        <f>SUM(R94:R110)</f>
        <v>0</v>
      </c>
      <c r="S93" s="204"/>
      <c r="T93" s="206">
        <f>SUM(T94:T110)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72</v>
      </c>
      <c r="AU93" s="208" t="s">
        <v>80</v>
      </c>
      <c r="AY93" s="207" t="s">
        <v>134</v>
      </c>
      <c r="BK93" s="209">
        <f>SUM(BK94:BK110)</f>
        <v>0</v>
      </c>
    </row>
    <row r="94" s="2" customFormat="1" ht="21.75" customHeight="1">
      <c r="A94" s="38"/>
      <c r="B94" s="39"/>
      <c r="C94" s="212" t="s">
        <v>80</v>
      </c>
      <c r="D94" s="212" t="s">
        <v>137</v>
      </c>
      <c r="E94" s="213" t="s">
        <v>138</v>
      </c>
      <c r="F94" s="214" t="s">
        <v>139</v>
      </c>
      <c r="G94" s="215" t="s">
        <v>140</v>
      </c>
      <c r="H94" s="216">
        <v>30</v>
      </c>
      <c r="I94" s="217"/>
      <c r="J94" s="218">
        <f>ROUND(I94*H94,2)</f>
        <v>0</v>
      </c>
      <c r="K94" s="214" t="s">
        <v>141</v>
      </c>
      <c r="L94" s="44"/>
      <c r="M94" s="219" t="s">
        <v>19</v>
      </c>
      <c r="N94" s="220" t="s">
        <v>44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142</v>
      </c>
      <c r="AT94" s="223" t="s">
        <v>137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142</v>
      </c>
      <c r="BM94" s="223" t="s">
        <v>143</v>
      </c>
    </row>
    <row r="95" s="2" customFormat="1">
      <c r="A95" s="38"/>
      <c r="B95" s="39"/>
      <c r="C95" s="40"/>
      <c r="D95" s="225" t="s">
        <v>144</v>
      </c>
      <c r="E95" s="40"/>
      <c r="F95" s="226" t="s">
        <v>145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144</v>
      </c>
      <c r="AU95" s="17" t="s">
        <v>82</v>
      </c>
    </row>
    <row r="96" s="2" customFormat="1">
      <c r="A96" s="38"/>
      <c r="B96" s="39"/>
      <c r="C96" s="40"/>
      <c r="D96" s="230" t="s">
        <v>146</v>
      </c>
      <c r="E96" s="40"/>
      <c r="F96" s="231" t="s">
        <v>147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146</v>
      </c>
      <c r="AU96" s="17" t="s">
        <v>82</v>
      </c>
    </row>
    <row r="97" s="2" customFormat="1" ht="16.5" customHeight="1">
      <c r="A97" s="38"/>
      <c r="B97" s="39"/>
      <c r="C97" s="212" t="s">
        <v>82</v>
      </c>
      <c r="D97" s="212" t="s">
        <v>137</v>
      </c>
      <c r="E97" s="213" t="s">
        <v>148</v>
      </c>
      <c r="F97" s="214" t="s">
        <v>149</v>
      </c>
      <c r="G97" s="215" t="s">
        <v>140</v>
      </c>
      <c r="H97" s="216">
        <v>900</v>
      </c>
      <c r="I97" s="217"/>
      <c r="J97" s="218">
        <f>ROUND(I97*H97,2)</f>
        <v>0</v>
      </c>
      <c r="K97" s="214" t="s">
        <v>141</v>
      </c>
      <c r="L97" s="44"/>
      <c r="M97" s="219" t="s">
        <v>19</v>
      </c>
      <c r="N97" s="220" t="s">
        <v>44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142</v>
      </c>
      <c r="AT97" s="223" t="s">
        <v>137</v>
      </c>
      <c r="AU97" s="223" t="s">
        <v>82</v>
      </c>
      <c r="AY97" s="17" t="s">
        <v>134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142</v>
      </c>
      <c r="BM97" s="223" t="s">
        <v>150</v>
      </c>
    </row>
    <row r="98" s="2" customFormat="1">
      <c r="A98" s="38"/>
      <c r="B98" s="39"/>
      <c r="C98" s="40"/>
      <c r="D98" s="225" t="s">
        <v>144</v>
      </c>
      <c r="E98" s="40"/>
      <c r="F98" s="226" t="s">
        <v>151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144</v>
      </c>
      <c r="AU98" s="17" t="s">
        <v>82</v>
      </c>
    </row>
    <row r="99" s="2" customFormat="1">
      <c r="A99" s="38"/>
      <c r="B99" s="39"/>
      <c r="C99" s="40"/>
      <c r="D99" s="230" t="s">
        <v>146</v>
      </c>
      <c r="E99" s="40"/>
      <c r="F99" s="231" t="s">
        <v>152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146</v>
      </c>
      <c r="AU99" s="17" t="s">
        <v>82</v>
      </c>
    </row>
    <row r="100" s="13" customFormat="1">
      <c r="A100" s="13"/>
      <c r="B100" s="232"/>
      <c r="C100" s="233"/>
      <c r="D100" s="225" t="s">
        <v>153</v>
      </c>
      <c r="E100" s="234" t="s">
        <v>19</v>
      </c>
      <c r="F100" s="235" t="s">
        <v>154</v>
      </c>
      <c r="G100" s="233"/>
      <c r="H100" s="236">
        <v>900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153</v>
      </c>
      <c r="AU100" s="242" t="s">
        <v>82</v>
      </c>
      <c r="AV100" s="13" t="s">
        <v>82</v>
      </c>
      <c r="AW100" s="13" t="s">
        <v>32</v>
      </c>
      <c r="AX100" s="13" t="s">
        <v>80</v>
      </c>
      <c r="AY100" s="242" t="s">
        <v>134</v>
      </c>
    </row>
    <row r="101" s="2" customFormat="1" ht="16.5" customHeight="1">
      <c r="A101" s="38"/>
      <c r="B101" s="39"/>
      <c r="C101" s="212" t="s">
        <v>155</v>
      </c>
      <c r="D101" s="212" t="s">
        <v>137</v>
      </c>
      <c r="E101" s="213" t="s">
        <v>156</v>
      </c>
      <c r="F101" s="214" t="s">
        <v>157</v>
      </c>
      <c r="G101" s="215" t="s">
        <v>140</v>
      </c>
      <c r="H101" s="216">
        <v>30</v>
      </c>
      <c r="I101" s="217"/>
      <c r="J101" s="218">
        <f>ROUND(I101*H101,2)</f>
        <v>0</v>
      </c>
      <c r="K101" s="214" t="s">
        <v>141</v>
      </c>
      <c r="L101" s="44"/>
      <c r="M101" s="219" t="s">
        <v>19</v>
      </c>
      <c r="N101" s="220" t="s">
        <v>44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142</v>
      </c>
      <c r="AT101" s="223" t="s">
        <v>137</v>
      </c>
      <c r="AU101" s="223" t="s">
        <v>82</v>
      </c>
      <c r="AY101" s="17" t="s">
        <v>134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142</v>
      </c>
      <c r="BM101" s="223" t="s">
        <v>158</v>
      </c>
    </row>
    <row r="102" s="2" customFormat="1">
      <c r="A102" s="38"/>
      <c r="B102" s="39"/>
      <c r="C102" s="40"/>
      <c r="D102" s="225" t="s">
        <v>144</v>
      </c>
      <c r="E102" s="40"/>
      <c r="F102" s="226" t="s">
        <v>159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144</v>
      </c>
      <c r="AU102" s="17" t="s">
        <v>82</v>
      </c>
    </row>
    <row r="103" s="2" customFormat="1">
      <c r="A103" s="38"/>
      <c r="B103" s="39"/>
      <c r="C103" s="40"/>
      <c r="D103" s="230" t="s">
        <v>146</v>
      </c>
      <c r="E103" s="40"/>
      <c r="F103" s="231" t="s">
        <v>160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146</v>
      </c>
      <c r="AU103" s="17" t="s">
        <v>82</v>
      </c>
    </row>
    <row r="104" s="2" customFormat="1" ht="21.75" customHeight="1">
      <c r="A104" s="38"/>
      <c r="B104" s="39"/>
      <c r="C104" s="212" t="s">
        <v>142</v>
      </c>
      <c r="D104" s="212" t="s">
        <v>137</v>
      </c>
      <c r="E104" s="213" t="s">
        <v>161</v>
      </c>
      <c r="F104" s="214" t="s">
        <v>162</v>
      </c>
      <c r="G104" s="215" t="s">
        <v>140</v>
      </c>
      <c r="H104" s="216">
        <v>26.300000000000001</v>
      </c>
      <c r="I104" s="217"/>
      <c r="J104" s="218">
        <f>ROUND(I104*H104,2)</f>
        <v>0</v>
      </c>
      <c r="K104" s="214" t="s">
        <v>141</v>
      </c>
      <c r="L104" s="44"/>
      <c r="M104" s="219" t="s">
        <v>19</v>
      </c>
      <c r="N104" s="220" t="s">
        <v>44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142</v>
      </c>
      <c r="AT104" s="223" t="s">
        <v>137</v>
      </c>
      <c r="AU104" s="223" t="s">
        <v>82</v>
      </c>
      <c r="AY104" s="17" t="s">
        <v>134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142</v>
      </c>
      <c r="BM104" s="223" t="s">
        <v>163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164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82</v>
      </c>
    </row>
    <row r="106" s="2" customFormat="1">
      <c r="A106" s="38"/>
      <c r="B106" s="39"/>
      <c r="C106" s="40"/>
      <c r="D106" s="230" t="s">
        <v>146</v>
      </c>
      <c r="E106" s="40"/>
      <c r="F106" s="231" t="s">
        <v>165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146</v>
      </c>
      <c r="AU106" s="17" t="s">
        <v>82</v>
      </c>
    </row>
    <row r="107" s="2" customFormat="1" ht="21.75" customHeight="1">
      <c r="A107" s="38"/>
      <c r="B107" s="39"/>
      <c r="C107" s="212" t="s">
        <v>166</v>
      </c>
      <c r="D107" s="212" t="s">
        <v>137</v>
      </c>
      <c r="E107" s="213" t="s">
        <v>167</v>
      </c>
      <c r="F107" s="214" t="s">
        <v>168</v>
      </c>
      <c r="G107" s="215" t="s">
        <v>140</v>
      </c>
      <c r="H107" s="216">
        <v>3.7000000000000002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44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142</v>
      </c>
      <c r="AT107" s="223" t="s">
        <v>137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142</v>
      </c>
      <c r="BM107" s="223" t="s">
        <v>169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170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82</v>
      </c>
    </row>
    <row r="109" s="2" customFormat="1">
      <c r="A109" s="38"/>
      <c r="B109" s="39"/>
      <c r="C109" s="40"/>
      <c r="D109" s="230" t="s">
        <v>146</v>
      </c>
      <c r="E109" s="40"/>
      <c r="F109" s="231" t="s">
        <v>171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82</v>
      </c>
    </row>
    <row r="110" s="13" customFormat="1">
      <c r="A110" s="13"/>
      <c r="B110" s="232"/>
      <c r="C110" s="233"/>
      <c r="D110" s="225" t="s">
        <v>153</v>
      </c>
      <c r="E110" s="234" t="s">
        <v>19</v>
      </c>
      <c r="F110" s="235" t="s">
        <v>172</v>
      </c>
      <c r="G110" s="233"/>
      <c r="H110" s="236">
        <v>3.7000000000000002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153</v>
      </c>
      <c r="AU110" s="242" t="s">
        <v>82</v>
      </c>
      <c r="AV110" s="13" t="s">
        <v>82</v>
      </c>
      <c r="AW110" s="13" t="s">
        <v>32</v>
      </c>
      <c r="AX110" s="13" t="s">
        <v>80</v>
      </c>
      <c r="AY110" s="242" t="s">
        <v>134</v>
      </c>
    </row>
    <row r="111" s="12" customFormat="1" ht="25.92" customHeight="1">
      <c r="A111" s="12"/>
      <c r="B111" s="196"/>
      <c r="C111" s="197"/>
      <c r="D111" s="198" t="s">
        <v>72</v>
      </c>
      <c r="E111" s="199" t="s">
        <v>173</v>
      </c>
      <c r="F111" s="199" t="s">
        <v>174</v>
      </c>
      <c r="G111" s="197"/>
      <c r="H111" s="197"/>
      <c r="I111" s="200"/>
      <c r="J111" s="201">
        <f>BK111</f>
        <v>0</v>
      </c>
      <c r="K111" s="197"/>
      <c r="L111" s="202"/>
      <c r="M111" s="203"/>
      <c r="N111" s="204"/>
      <c r="O111" s="204"/>
      <c r="P111" s="205">
        <f>P112+P120+P129</f>
        <v>0</v>
      </c>
      <c r="Q111" s="204"/>
      <c r="R111" s="205">
        <f>R112+R120+R129</f>
        <v>0</v>
      </c>
      <c r="S111" s="204"/>
      <c r="T111" s="206">
        <f>T112+T120+T129</f>
        <v>29.558847800000002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82</v>
      </c>
      <c r="AT111" s="208" t="s">
        <v>72</v>
      </c>
      <c r="AU111" s="208" t="s">
        <v>73</v>
      </c>
      <c r="AY111" s="207" t="s">
        <v>134</v>
      </c>
      <c r="BK111" s="209">
        <f>BK112+BK120+BK129</f>
        <v>0</v>
      </c>
    </row>
    <row r="112" s="12" customFormat="1" ht="22.8" customHeight="1">
      <c r="A112" s="12"/>
      <c r="B112" s="196"/>
      <c r="C112" s="197"/>
      <c r="D112" s="198" t="s">
        <v>72</v>
      </c>
      <c r="E112" s="210" t="s">
        <v>175</v>
      </c>
      <c r="F112" s="210" t="s">
        <v>176</v>
      </c>
      <c r="G112" s="197"/>
      <c r="H112" s="197"/>
      <c r="I112" s="200"/>
      <c r="J112" s="211">
        <f>BK112</f>
        <v>0</v>
      </c>
      <c r="K112" s="197"/>
      <c r="L112" s="202"/>
      <c r="M112" s="203"/>
      <c r="N112" s="204"/>
      <c r="O112" s="204"/>
      <c r="P112" s="205">
        <f>SUM(P113:P119)</f>
        <v>0</v>
      </c>
      <c r="Q112" s="204"/>
      <c r="R112" s="205">
        <f>SUM(R113:R119)</f>
        <v>0</v>
      </c>
      <c r="S112" s="204"/>
      <c r="T112" s="206">
        <f>SUM(T113:T119)</f>
        <v>5.0875000000000004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82</v>
      </c>
      <c r="AT112" s="208" t="s">
        <v>72</v>
      </c>
      <c r="AU112" s="208" t="s">
        <v>80</v>
      </c>
      <c r="AY112" s="207" t="s">
        <v>134</v>
      </c>
      <c r="BK112" s="209">
        <f>SUM(BK113:BK119)</f>
        <v>0</v>
      </c>
    </row>
    <row r="113" s="2" customFormat="1" ht="16.5" customHeight="1">
      <c r="A113" s="38"/>
      <c r="B113" s="39"/>
      <c r="C113" s="212" t="s">
        <v>177</v>
      </c>
      <c r="D113" s="212" t="s">
        <v>137</v>
      </c>
      <c r="E113" s="213" t="s">
        <v>178</v>
      </c>
      <c r="F113" s="214" t="s">
        <v>179</v>
      </c>
      <c r="G113" s="215" t="s">
        <v>180</v>
      </c>
      <c r="H113" s="216">
        <v>185</v>
      </c>
      <c r="I113" s="217"/>
      <c r="J113" s="218">
        <f>ROUND(I113*H113,2)</f>
        <v>0</v>
      </c>
      <c r="K113" s="214" t="s">
        <v>141</v>
      </c>
      <c r="L113" s="44"/>
      <c r="M113" s="219" t="s">
        <v>19</v>
      </c>
      <c r="N113" s="220" t="s">
        <v>44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0.016500000000000001</v>
      </c>
      <c r="T113" s="222">
        <f>S113*H113</f>
        <v>3.0525000000000002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181</v>
      </c>
      <c r="AT113" s="223" t="s">
        <v>137</v>
      </c>
      <c r="AU113" s="223" t="s">
        <v>82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181</v>
      </c>
      <c r="BM113" s="223" t="s">
        <v>182</v>
      </c>
    </row>
    <row r="114" s="2" customFormat="1">
      <c r="A114" s="38"/>
      <c r="B114" s="39"/>
      <c r="C114" s="40"/>
      <c r="D114" s="225" t="s">
        <v>144</v>
      </c>
      <c r="E114" s="40"/>
      <c r="F114" s="226" t="s">
        <v>183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144</v>
      </c>
      <c r="AU114" s="17" t="s">
        <v>82</v>
      </c>
    </row>
    <row r="115" s="2" customFormat="1">
      <c r="A115" s="38"/>
      <c r="B115" s="39"/>
      <c r="C115" s="40"/>
      <c r="D115" s="230" t="s">
        <v>146</v>
      </c>
      <c r="E115" s="40"/>
      <c r="F115" s="231" t="s">
        <v>184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146</v>
      </c>
      <c r="AU115" s="17" t="s">
        <v>82</v>
      </c>
    </row>
    <row r="116" s="2" customFormat="1" ht="21.75" customHeight="1">
      <c r="A116" s="38"/>
      <c r="B116" s="39"/>
      <c r="C116" s="212" t="s">
        <v>185</v>
      </c>
      <c r="D116" s="212" t="s">
        <v>137</v>
      </c>
      <c r="E116" s="213" t="s">
        <v>186</v>
      </c>
      <c r="F116" s="214" t="s">
        <v>187</v>
      </c>
      <c r="G116" s="215" t="s">
        <v>180</v>
      </c>
      <c r="H116" s="216">
        <v>370</v>
      </c>
      <c r="I116" s="217"/>
      <c r="J116" s="218">
        <f>ROUND(I116*H116,2)</f>
        <v>0</v>
      </c>
      <c r="K116" s="214" t="s">
        <v>141</v>
      </c>
      <c r="L116" s="44"/>
      <c r="M116" s="219" t="s">
        <v>19</v>
      </c>
      <c r="N116" s="220" t="s">
        <v>44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0.0054999999999999997</v>
      </c>
      <c r="T116" s="222">
        <f>S116*H116</f>
        <v>2.0349999999999997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181</v>
      </c>
      <c r="AT116" s="223" t="s">
        <v>137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181</v>
      </c>
      <c r="BM116" s="223" t="s">
        <v>188</v>
      </c>
    </row>
    <row r="117" s="2" customFormat="1">
      <c r="A117" s="38"/>
      <c r="B117" s="39"/>
      <c r="C117" s="40"/>
      <c r="D117" s="225" t="s">
        <v>144</v>
      </c>
      <c r="E117" s="40"/>
      <c r="F117" s="226" t="s">
        <v>189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144</v>
      </c>
      <c r="AU117" s="17" t="s">
        <v>82</v>
      </c>
    </row>
    <row r="118" s="2" customFormat="1">
      <c r="A118" s="38"/>
      <c r="B118" s="39"/>
      <c r="C118" s="40"/>
      <c r="D118" s="230" t="s">
        <v>146</v>
      </c>
      <c r="E118" s="40"/>
      <c r="F118" s="231" t="s">
        <v>190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82</v>
      </c>
    </row>
    <row r="119" s="13" customFormat="1">
      <c r="A119" s="13"/>
      <c r="B119" s="232"/>
      <c r="C119" s="233"/>
      <c r="D119" s="225" t="s">
        <v>153</v>
      </c>
      <c r="E119" s="234" t="s">
        <v>19</v>
      </c>
      <c r="F119" s="235" t="s">
        <v>191</v>
      </c>
      <c r="G119" s="233"/>
      <c r="H119" s="236">
        <v>370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153</v>
      </c>
      <c r="AU119" s="242" t="s">
        <v>82</v>
      </c>
      <c r="AV119" s="13" t="s">
        <v>82</v>
      </c>
      <c r="AW119" s="13" t="s">
        <v>32</v>
      </c>
      <c r="AX119" s="13" t="s">
        <v>80</v>
      </c>
      <c r="AY119" s="242" t="s">
        <v>134</v>
      </c>
    </row>
    <row r="120" s="12" customFormat="1" ht="22.8" customHeight="1">
      <c r="A120" s="12"/>
      <c r="B120" s="196"/>
      <c r="C120" s="197"/>
      <c r="D120" s="198" t="s">
        <v>72</v>
      </c>
      <c r="E120" s="210" t="s">
        <v>192</v>
      </c>
      <c r="F120" s="210" t="s">
        <v>193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SUM(P121:P128)</f>
        <v>0</v>
      </c>
      <c r="Q120" s="204"/>
      <c r="R120" s="205">
        <f>SUM(R121:R128)</f>
        <v>0</v>
      </c>
      <c r="S120" s="204"/>
      <c r="T120" s="206">
        <f>SUM(T121:T128)</f>
        <v>17.7987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82</v>
      </c>
      <c r="AT120" s="208" t="s">
        <v>72</v>
      </c>
      <c r="AU120" s="208" t="s">
        <v>80</v>
      </c>
      <c r="AY120" s="207" t="s">
        <v>134</v>
      </c>
      <c r="BK120" s="209">
        <f>SUM(BK121:BK128)</f>
        <v>0</v>
      </c>
    </row>
    <row r="121" s="2" customFormat="1" ht="16.5" customHeight="1">
      <c r="A121" s="38"/>
      <c r="B121" s="39"/>
      <c r="C121" s="212" t="s">
        <v>194</v>
      </c>
      <c r="D121" s="212" t="s">
        <v>137</v>
      </c>
      <c r="E121" s="213" t="s">
        <v>195</v>
      </c>
      <c r="F121" s="214" t="s">
        <v>196</v>
      </c>
      <c r="G121" s="215" t="s">
        <v>180</v>
      </c>
      <c r="H121" s="216">
        <v>1017</v>
      </c>
      <c r="I121" s="217"/>
      <c r="J121" s="218">
        <f>ROUND(I121*H121,2)</f>
        <v>0</v>
      </c>
      <c r="K121" s="214" t="s">
        <v>141</v>
      </c>
      <c r="L121" s="44"/>
      <c r="M121" s="219" t="s">
        <v>19</v>
      </c>
      <c r="N121" s="220" t="s">
        <v>44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0.014999999999999999</v>
      </c>
      <c r="T121" s="222">
        <f>S121*H121</f>
        <v>15.254999999999999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181</v>
      </c>
      <c r="AT121" s="223" t="s">
        <v>137</v>
      </c>
      <c r="AU121" s="223" t="s">
        <v>82</v>
      </c>
      <c r="AY121" s="17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181</v>
      </c>
      <c r="BM121" s="223" t="s">
        <v>197</v>
      </c>
    </row>
    <row r="122" s="2" customFormat="1">
      <c r="A122" s="38"/>
      <c r="B122" s="39"/>
      <c r="C122" s="40"/>
      <c r="D122" s="225" t="s">
        <v>144</v>
      </c>
      <c r="E122" s="40"/>
      <c r="F122" s="226" t="s">
        <v>198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144</v>
      </c>
      <c r="AU122" s="17" t="s">
        <v>82</v>
      </c>
    </row>
    <row r="123" s="2" customFormat="1">
      <c r="A123" s="38"/>
      <c r="B123" s="39"/>
      <c r="C123" s="40"/>
      <c r="D123" s="230" t="s">
        <v>146</v>
      </c>
      <c r="E123" s="40"/>
      <c r="F123" s="231" t="s">
        <v>199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146</v>
      </c>
      <c r="AU123" s="17" t="s">
        <v>82</v>
      </c>
    </row>
    <row r="124" s="13" customFormat="1">
      <c r="A124" s="13"/>
      <c r="B124" s="232"/>
      <c r="C124" s="233"/>
      <c r="D124" s="225" t="s">
        <v>153</v>
      </c>
      <c r="E124" s="234" t="s">
        <v>19</v>
      </c>
      <c r="F124" s="235" t="s">
        <v>200</v>
      </c>
      <c r="G124" s="233"/>
      <c r="H124" s="236">
        <v>1017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153</v>
      </c>
      <c r="AU124" s="242" t="s">
        <v>82</v>
      </c>
      <c r="AV124" s="13" t="s">
        <v>82</v>
      </c>
      <c r="AW124" s="13" t="s">
        <v>32</v>
      </c>
      <c r="AX124" s="13" t="s">
        <v>80</v>
      </c>
      <c r="AY124" s="242" t="s">
        <v>134</v>
      </c>
    </row>
    <row r="125" s="2" customFormat="1" ht="16.5" customHeight="1">
      <c r="A125" s="38"/>
      <c r="B125" s="39"/>
      <c r="C125" s="212" t="s">
        <v>201</v>
      </c>
      <c r="D125" s="212" t="s">
        <v>137</v>
      </c>
      <c r="E125" s="213" t="s">
        <v>202</v>
      </c>
      <c r="F125" s="214" t="s">
        <v>203</v>
      </c>
      <c r="G125" s="215" t="s">
        <v>180</v>
      </c>
      <c r="H125" s="216">
        <v>169.58000000000001</v>
      </c>
      <c r="I125" s="217"/>
      <c r="J125" s="218">
        <f>ROUND(I125*H125,2)</f>
        <v>0</v>
      </c>
      <c r="K125" s="214" t="s">
        <v>141</v>
      </c>
      <c r="L125" s="44"/>
      <c r="M125" s="219" t="s">
        <v>19</v>
      </c>
      <c r="N125" s="220" t="s">
        <v>44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0.014999999999999999</v>
      </c>
      <c r="T125" s="222">
        <f>S125*H125</f>
        <v>2.5437000000000003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181</v>
      </c>
      <c r="AT125" s="223" t="s">
        <v>137</v>
      </c>
      <c r="AU125" s="223" t="s">
        <v>82</v>
      </c>
      <c r="AY125" s="17" t="s">
        <v>134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181</v>
      </c>
      <c r="BM125" s="223" t="s">
        <v>204</v>
      </c>
    </row>
    <row r="126" s="2" customFormat="1">
      <c r="A126" s="38"/>
      <c r="B126" s="39"/>
      <c r="C126" s="40"/>
      <c r="D126" s="225" t="s">
        <v>144</v>
      </c>
      <c r="E126" s="40"/>
      <c r="F126" s="226" t="s">
        <v>205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144</v>
      </c>
      <c r="AU126" s="17" t="s">
        <v>82</v>
      </c>
    </row>
    <row r="127" s="2" customFormat="1">
      <c r="A127" s="38"/>
      <c r="B127" s="39"/>
      <c r="C127" s="40"/>
      <c r="D127" s="230" t="s">
        <v>146</v>
      </c>
      <c r="E127" s="40"/>
      <c r="F127" s="231" t="s">
        <v>206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146</v>
      </c>
      <c r="AU127" s="17" t="s">
        <v>82</v>
      </c>
    </row>
    <row r="128" s="13" customFormat="1">
      <c r="A128" s="13"/>
      <c r="B128" s="232"/>
      <c r="C128" s="233"/>
      <c r="D128" s="225" t="s">
        <v>153</v>
      </c>
      <c r="E128" s="234" t="s">
        <v>19</v>
      </c>
      <c r="F128" s="235" t="s">
        <v>207</v>
      </c>
      <c r="G128" s="233"/>
      <c r="H128" s="236">
        <v>169.58000000000001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153</v>
      </c>
      <c r="AU128" s="242" t="s">
        <v>82</v>
      </c>
      <c r="AV128" s="13" t="s">
        <v>82</v>
      </c>
      <c r="AW128" s="13" t="s">
        <v>32</v>
      </c>
      <c r="AX128" s="13" t="s">
        <v>80</v>
      </c>
      <c r="AY128" s="242" t="s">
        <v>134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208</v>
      </c>
      <c r="F129" s="210" t="s">
        <v>209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SUM(P130:P196)</f>
        <v>0</v>
      </c>
      <c r="Q129" s="204"/>
      <c r="R129" s="205">
        <f>SUM(R130:R196)</f>
        <v>0</v>
      </c>
      <c r="S129" s="204"/>
      <c r="T129" s="206">
        <f>SUM(T130:T196)</f>
        <v>6.6726477999999991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82</v>
      </c>
      <c r="AT129" s="208" t="s">
        <v>72</v>
      </c>
      <c r="AU129" s="208" t="s">
        <v>80</v>
      </c>
      <c r="AY129" s="207" t="s">
        <v>134</v>
      </c>
      <c r="BK129" s="209">
        <f>SUM(BK130:BK196)</f>
        <v>0</v>
      </c>
    </row>
    <row r="130" s="2" customFormat="1" ht="16.5" customHeight="1">
      <c r="A130" s="38"/>
      <c r="B130" s="39"/>
      <c r="C130" s="212" t="s">
        <v>210</v>
      </c>
      <c r="D130" s="212" t="s">
        <v>137</v>
      </c>
      <c r="E130" s="213" t="s">
        <v>211</v>
      </c>
      <c r="F130" s="214" t="s">
        <v>212</v>
      </c>
      <c r="G130" s="215" t="s">
        <v>213</v>
      </c>
      <c r="H130" s="216">
        <v>169.58000000000001</v>
      </c>
      <c r="I130" s="217"/>
      <c r="J130" s="218">
        <f>ROUND(I130*H130,2)</f>
        <v>0</v>
      </c>
      <c r="K130" s="214" t="s">
        <v>141</v>
      </c>
      <c r="L130" s="44"/>
      <c r="M130" s="219" t="s">
        <v>19</v>
      </c>
      <c r="N130" s="220" t="s">
        <v>44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0.0017600000000000001</v>
      </c>
      <c r="T130" s="222">
        <f>S130*H130</f>
        <v>0.29846080000000003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181</v>
      </c>
      <c r="AT130" s="223" t="s">
        <v>137</v>
      </c>
      <c r="AU130" s="223" t="s">
        <v>82</v>
      </c>
      <c r="AY130" s="17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181</v>
      </c>
      <c r="BM130" s="223" t="s">
        <v>214</v>
      </c>
    </row>
    <row r="131" s="2" customFormat="1">
      <c r="A131" s="38"/>
      <c r="B131" s="39"/>
      <c r="C131" s="40"/>
      <c r="D131" s="225" t="s">
        <v>144</v>
      </c>
      <c r="E131" s="40"/>
      <c r="F131" s="226" t="s">
        <v>215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82</v>
      </c>
    </row>
    <row r="132" s="2" customFormat="1">
      <c r="A132" s="38"/>
      <c r="B132" s="39"/>
      <c r="C132" s="40"/>
      <c r="D132" s="230" t="s">
        <v>146</v>
      </c>
      <c r="E132" s="40"/>
      <c r="F132" s="231" t="s">
        <v>216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146</v>
      </c>
      <c r="AU132" s="17" t="s">
        <v>82</v>
      </c>
    </row>
    <row r="133" s="13" customFormat="1">
      <c r="A133" s="13"/>
      <c r="B133" s="232"/>
      <c r="C133" s="233"/>
      <c r="D133" s="225" t="s">
        <v>153</v>
      </c>
      <c r="E133" s="234" t="s">
        <v>19</v>
      </c>
      <c r="F133" s="235" t="s">
        <v>207</v>
      </c>
      <c r="G133" s="233"/>
      <c r="H133" s="236">
        <v>169.58000000000001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153</v>
      </c>
      <c r="AU133" s="242" t="s">
        <v>82</v>
      </c>
      <c r="AV133" s="13" t="s">
        <v>82</v>
      </c>
      <c r="AW133" s="13" t="s">
        <v>32</v>
      </c>
      <c r="AX133" s="13" t="s">
        <v>80</v>
      </c>
      <c r="AY133" s="242" t="s">
        <v>134</v>
      </c>
    </row>
    <row r="134" s="2" customFormat="1" ht="16.5" customHeight="1">
      <c r="A134" s="38"/>
      <c r="B134" s="39"/>
      <c r="C134" s="212" t="s">
        <v>217</v>
      </c>
      <c r="D134" s="212" t="s">
        <v>137</v>
      </c>
      <c r="E134" s="213" t="s">
        <v>218</v>
      </c>
      <c r="F134" s="214" t="s">
        <v>219</v>
      </c>
      <c r="G134" s="215" t="s">
        <v>180</v>
      </c>
      <c r="H134" s="216">
        <v>27.600000000000001</v>
      </c>
      <c r="I134" s="217"/>
      <c r="J134" s="218">
        <f>ROUND(I134*H134,2)</f>
        <v>0</v>
      </c>
      <c r="K134" s="214" t="s">
        <v>141</v>
      </c>
      <c r="L134" s="44"/>
      <c r="M134" s="219" t="s">
        <v>19</v>
      </c>
      <c r="N134" s="220" t="s">
        <v>44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0.00594</v>
      </c>
      <c r="T134" s="222">
        <f>S134*H134</f>
        <v>0.16394400000000001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181</v>
      </c>
      <c r="AT134" s="223" t="s">
        <v>137</v>
      </c>
      <c r="AU134" s="223" t="s">
        <v>82</v>
      </c>
      <c r="AY134" s="17" t="s">
        <v>134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181</v>
      </c>
      <c r="BM134" s="223" t="s">
        <v>220</v>
      </c>
    </row>
    <row r="135" s="2" customFormat="1">
      <c r="A135" s="38"/>
      <c r="B135" s="39"/>
      <c r="C135" s="40"/>
      <c r="D135" s="225" t="s">
        <v>144</v>
      </c>
      <c r="E135" s="40"/>
      <c r="F135" s="226" t="s">
        <v>221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82</v>
      </c>
    </row>
    <row r="136" s="2" customFormat="1">
      <c r="A136" s="38"/>
      <c r="B136" s="39"/>
      <c r="C136" s="40"/>
      <c r="D136" s="230" t="s">
        <v>146</v>
      </c>
      <c r="E136" s="40"/>
      <c r="F136" s="231" t="s">
        <v>222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146</v>
      </c>
      <c r="AU136" s="17" t="s">
        <v>82</v>
      </c>
    </row>
    <row r="137" s="2" customFormat="1">
      <c r="A137" s="38"/>
      <c r="B137" s="39"/>
      <c r="C137" s="40"/>
      <c r="D137" s="225" t="s">
        <v>223</v>
      </c>
      <c r="E137" s="40"/>
      <c r="F137" s="243" t="s">
        <v>224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223</v>
      </c>
      <c r="AU137" s="17" t="s">
        <v>82</v>
      </c>
    </row>
    <row r="138" s="13" customFormat="1">
      <c r="A138" s="13"/>
      <c r="B138" s="232"/>
      <c r="C138" s="233"/>
      <c r="D138" s="225" t="s">
        <v>153</v>
      </c>
      <c r="E138" s="234" t="s">
        <v>19</v>
      </c>
      <c r="F138" s="235" t="s">
        <v>225</v>
      </c>
      <c r="G138" s="233"/>
      <c r="H138" s="236">
        <v>27.600000000000001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153</v>
      </c>
      <c r="AU138" s="242" t="s">
        <v>82</v>
      </c>
      <c r="AV138" s="13" t="s">
        <v>82</v>
      </c>
      <c r="AW138" s="13" t="s">
        <v>32</v>
      </c>
      <c r="AX138" s="13" t="s">
        <v>80</v>
      </c>
      <c r="AY138" s="242" t="s">
        <v>134</v>
      </c>
    </row>
    <row r="139" s="2" customFormat="1" ht="16.5" customHeight="1">
      <c r="A139" s="38"/>
      <c r="B139" s="39"/>
      <c r="C139" s="212" t="s">
        <v>8</v>
      </c>
      <c r="D139" s="212" t="s">
        <v>137</v>
      </c>
      <c r="E139" s="213" t="s">
        <v>226</v>
      </c>
      <c r="F139" s="214" t="s">
        <v>227</v>
      </c>
      <c r="G139" s="215" t="s">
        <v>180</v>
      </c>
      <c r="H139" s="216">
        <v>832</v>
      </c>
      <c r="I139" s="217"/>
      <c r="J139" s="218">
        <f>ROUND(I139*H139,2)</f>
        <v>0</v>
      </c>
      <c r="K139" s="214" t="s">
        <v>141</v>
      </c>
      <c r="L139" s="44"/>
      <c r="M139" s="219" t="s">
        <v>19</v>
      </c>
      <c r="N139" s="220" t="s">
        <v>44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0.0031199999999999999</v>
      </c>
      <c r="T139" s="222">
        <f>S139*H139</f>
        <v>2.5958399999999999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181</v>
      </c>
      <c r="AT139" s="223" t="s">
        <v>137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181</v>
      </c>
      <c r="BM139" s="223" t="s">
        <v>228</v>
      </c>
    </row>
    <row r="140" s="2" customFormat="1">
      <c r="A140" s="38"/>
      <c r="B140" s="39"/>
      <c r="C140" s="40"/>
      <c r="D140" s="225" t="s">
        <v>144</v>
      </c>
      <c r="E140" s="40"/>
      <c r="F140" s="226" t="s">
        <v>229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82</v>
      </c>
    </row>
    <row r="141" s="2" customFormat="1">
      <c r="A141" s="38"/>
      <c r="B141" s="39"/>
      <c r="C141" s="40"/>
      <c r="D141" s="230" t="s">
        <v>146</v>
      </c>
      <c r="E141" s="40"/>
      <c r="F141" s="231" t="s">
        <v>230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82</v>
      </c>
    </row>
    <row r="142" s="13" customFormat="1">
      <c r="A142" s="13"/>
      <c r="B142" s="232"/>
      <c r="C142" s="233"/>
      <c r="D142" s="225" t="s">
        <v>153</v>
      </c>
      <c r="E142" s="234" t="s">
        <v>19</v>
      </c>
      <c r="F142" s="235" t="s">
        <v>231</v>
      </c>
      <c r="G142" s="233"/>
      <c r="H142" s="236">
        <v>832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153</v>
      </c>
      <c r="AU142" s="242" t="s">
        <v>82</v>
      </c>
      <c r="AV142" s="13" t="s">
        <v>82</v>
      </c>
      <c r="AW142" s="13" t="s">
        <v>32</v>
      </c>
      <c r="AX142" s="13" t="s">
        <v>80</v>
      </c>
      <c r="AY142" s="242" t="s">
        <v>134</v>
      </c>
    </row>
    <row r="143" s="2" customFormat="1" ht="16.5" customHeight="1">
      <c r="A143" s="38"/>
      <c r="B143" s="39"/>
      <c r="C143" s="212" t="s">
        <v>232</v>
      </c>
      <c r="D143" s="212" t="s">
        <v>137</v>
      </c>
      <c r="E143" s="213" t="s">
        <v>233</v>
      </c>
      <c r="F143" s="214" t="s">
        <v>234</v>
      </c>
      <c r="G143" s="215" t="s">
        <v>213</v>
      </c>
      <c r="H143" s="216">
        <v>53.399999999999999</v>
      </c>
      <c r="I143" s="217"/>
      <c r="J143" s="218">
        <f>ROUND(I143*H143,2)</f>
        <v>0</v>
      </c>
      <c r="K143" s="214" t="s">
        <v>141</v>
      </c>
      <c r="L143" s="44"/>
      <c r="M143" s="219" t="s">
        <v>19</v>
      </c>
      <c r="N143" s="220" t="s">
        <v>44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0.0018699999999999999</v>
      </c>
      <c r="T143" s="222">
        <f>S143*H143</f>
        <v>0.099857999999999988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181</v>
      </c>
      <c r="AT143" s="223" t="s">
        <v>137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181</v>
      </c>
      <c r="BM143" s="223" t="s">
        <v>235</v>
      </c>
    </row>
    <row r="144" s="2" customFormat="1">
      <c r="A144" s="38"/>
      <c r="B144" s="39"/>
      <c r="C144" s="40"/>
      <c r="D144" s="225" t="s">
        <v>144</v>
      </c>
      <c r="E144" s="40"/>
      <c r="F144" s="226" t="s">
        <v>236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82</v>
      </c>
    </row>
    <row r="145" s="2" customFormat="1">
      <c r="A145" s="38"/>
      <c r="B145" s="39"/>
      <c r="C145" s="40"/>
      <c r="D145" s="230" t="s">
        <v>146</v>
      </c>
      <c r="E145" s="40"/>
      <c r="F145" s="231" t="s">
        <v>237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146</v>
      </c>
      <c r="AU145" s="17" t="s">
        <v>82</v>
      </c>
    </row>
    <row r="146" s="13" customFormat="1">
      <c r="A146" s="13"/>
      <c r="B146" s="232"/>
      <c r="C146" s="233"/>
      <c r="D146" s="225" t="s">
        <v>153</v>
      </c>
      <c r="E146" s="234" t="s">
        <v>19</v>
      </c>
      <c r="F146" s="235" t="s">
        <v>238</v>
      </c>
      <c r="G146" s="233"/>
      <c r="H146" s="236">
        <v>53.399999999999999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153</v>
      </c>
      <c r="AU146" s="242" t="s">
        <v>82</v>
      </c>
      <c r="AV146" s="13" t="s">
        <v>82</v>
      </c>
      <c r="AW146" s="13" t="s">
        <v>32</v>
      </c>
      <c r="AX146" s="13" t="s">
        <v>80</v>
      </c>
      <c r="AY146" s="242" t="s">
        <v>134</v>
      </c>
    </row>
    <row r="147" s="2" customFormat="1" ht="16.5" customHeight="1">
      <c r="A147" s="38"/>
      <c r="B147" s="39"/>
      <c r="C147" s="212" t="s">
        <v>239</v>
      </c>
      <c r="D147" s="212" t="s">
        <v>137</v>
      </c>
      <c r="E147" s="213" t="s">
        <v>240</v>
      </c>
      <c r="F147" s="214" t="s">
        <v>241</v>
      </c>
      <c r="G147" s="215" t="s">
        <v>213</v>
      </c>
      <c r="H147" s="216">
        <v>89.200000000000003</v>
      </c>
      <c r="I147" s="217"/>
      <c r="J147" s="218">
        <f>ROUND(I147*H147,2)</f>
        <v>0</v>
      </c>
      <c r="K147" s="214" t="s">
        <v>141</v>
      </c>
      <c r="L147" s="44"/>
      <c r="M147" s="219" t="s">
        <v>19</v>
      </c>
      <c r="N147" s="220" t="s">
        <v>44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0.0018699999999999999</v>
      </c>
      <c r="T147" s="222">
        <f>S147*H147</f>
        <v>0.16680400000000001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181</v>
      </c>
      <c r="AT147" s="223" t="s">
        <v>137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181</v>
      </c>
      <c r="BM147" s="223" t="s">
        <v>242</v>
      </c>
    </row>
    <row r="148" s="2" customFormat="1">
      <c r="A148" s="38"/>
      <c r="B148" s="39"/>
      <c r="C148" s="40"/>
      <c r="D148" s="225" t="s">
        <v>144</v>
      </c>
      <c r="E148" s="40"/>
      <c r="F148" s="226" t="s">
        <v>243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144</v>
      </c>
      <c r="AU148" s="17" t="s">
        <v>82</v>
      </c>
    </row>
    <row r="149" s="2" customFormat="1">
      <c r="A149" s="38"/>
      <c r="B149" s="39"/>
      <c r="C149" s="40"/>
      <c r="D149" s="230" t="s">
        <v>146</v>
      </c>
      <c r="E149" s="40"/>
      <c r="F149" s="231" t="s">
        <v>244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82</v>
      </c>
    </row>
    <row r="150" s="13" customFormat="1">
      <c r="A150" s="13"/>
      <c r="B150" s="232"/>
      <c r="C150" s="233"/>
      <c r="D150" s="225" t="s">
        <v>153</v>
      </c>
      <c r="E150" s="234" t="s">
        <v>19</v>
      </c>
      <c r="F150" s="235" t="s">
        <v>245</v>
      </c>
      <c r="G150" s="233"/>
      <c r="H150" s="236">
        <v>89.200000000000003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153</v>
      </c>
      <c r="AU150" s="242" t="s">
        <v>82</v>
      </c>
      <c r="AV150" s="13" t="s">
        <v>82</v>
      </c>
      <c r="AW150" s="13" t="s">
        <v>32</v>
      </c>
      <c r="AX150" s="13" t="s">
        <v>80</v>
      </c>
      <c r="AY150" s="242" t="s">
        <v>134</v>
      </c>
    </row>
    <row r="151" s="2" customFormat="1" ht="16.5" customHeight="1">
      <c r="A151" s="38"/>
      <c r="B151" s="39"/>
      <c r="C151" s="212" t="s">
        <v>246</v>
      </c>
      <c r="D151" s="212" t="s">
        <v>137</v>
      </c>
      <c r="E151" s="213" t="s">
        <v>247</v>
      </c>
      <c r="F151" s="214" t="s">
        <v>248</v>
      </c>
      <c r="G151" s="215" t="s">
        <v>213</v>
      </c>
      <c r="H151" s="216">
        <v>91.799999999999997</v>
      </c>
      <c r="I151" s="217"/>
      <c r="J151" s="218">
        <f>ROUND(I151*H151,2)</f>
        <v>0</v>
      </c>
      <c r="K151" s="214" t="s">
        <v>141</v>
      </c>
      <c r="L151" s="44"/>
      <c r="M151" s="219" t="s">
        <v>19</v>
      </c>
      <c r="N151" s="220" t="s">
        <v>44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0.00348</v>
      </c>
      <c r="T151" s="222">
        <f>S151*H151</f>
        <v>0.31946399999999997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181</v>
      </c>
      <c r="AT151" s="223" t="s">
        <v>137</v>
      </c>
      <c r="AU151" s="223" t="s">
        <v>82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181</v>
      </c>
      <c r="BM151" s="223" t="s">
        <v>249</v>
      </c>
    </row>
    <row r="152" s="2" customFormat="1">
      <c r="A152" s="38"/>
      <c r="B152" s="39"/>
      <c r="C152" s="40"/>
      <c r="D152" s="225" t="s">
        <v>144</v>
      </c>
      <c r="E152" s="40"/>
      <c r="F152" s="226" t="s">
        <v>250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82</v>
      </c>
    </row>
    <row r="153" s="2" customFormat="1">
      <c r="A153" s="38"/>
      <c r="B153" s="39"/>
      <c r="C153" s="40"/>
      <c r="D153" s="230" t="s">
        <v>146</v>
      </c>
      <c r="E153" s="40"/>
      <c r="F153" s="231" t="s">
        <v>251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146</v>
      </c>
      <c r="AU153" s="17" t="s">
        <v>82</v>
      </c>
    </row>
    <row r="154" s="13" customFormat="1">
      <c r="A154" s="13"/>
      <c r="B154" s="232"/>
      <c r="C154" s="233"/>
      <c r="D154" s="225" t="s">
        <v>153</v>
      </c>
      <c r="E154" s="234" t="s">
        <v>19</v>
      </c>
      <c r="F154" s="235" t="s">
        <v>252</v>
      </c>
      <c r="G154" s="233"/>
      <c r="H154" s="236">
        <v>91.799999999999997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153</v>
      </c>
      <c r="AU154" s="242" t="s">
        <v>82</v>
      </c>
      <c r="AV154" s="13" t="s">
        <v>82</v>
      </c>
      <c r="AW154" s="13" t="s">
        <v>32</v>
      </c>
      <c r="AX154" s="13" t="s">
        <v>80</v>
      </c>
      <c r="AY154" s="242" t="s">
        <v>134</v>
      </c>
    </row>
    <row r="155" s="2" customFormat="1" ht="16.5" customHeight="1">
      <c r="A155" s="38"/>
      <c r="B155" s="39"/>
      <c r="C155" s="212" t="s">
        <v>181</v>
      </c>
      <c r="D155" s="212" t="s">
        <v>137</v>
      </c>
      <c r="E155" s="213" t="s">
        <v>253</v>
      </c>
      <c r="F155" s="214" t="s">
        <v>254</v>
      </c>
      <c r="G155" s="215" t="s">
        <v>213</v>
      </c>
      <c r="H155" s="216">
        <v>22</v>
      </c>
      <c r="I155" s="217"/>
      <c r="J155" s="218">
        <f>ROUND(I155*H155,2)</f>
        <v>0</v>
      </c>
      <c r="K155" s="214" t="s">
        <v>141</v>
      </c>
      <c r="L155" s="44"/>
      <c r="M155" s="219" t="s">
        <v>19</v>
      </c>
      <c r="N155" s="220" t="s">
        <v>44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0.0016999999999999999</v>
      </c>
      <c r="T155" s="222">
        <f>S155*H155</f>
        <v>0.037399999999999996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181</v>
      </c>
      <c r="AT155" s="223" t="s">
        <v>137</v>
      </c>
      <c r="AU155" s="223" t="s">
        <v>82</v>
      </c>
      <c r="AY155" s="17" t="s">
        <v>134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181</v>
      </c>
      <c r="BM155" s="223" t="s">
        <v>255</v>
      </c>
    </row>
    <row r="156" s="2" customFormat="1">
      <c r="A156" s="38"/>
      <c r="B156" s="39"/>
      <c r="C156" s="40"/>
      <c r="D156" s="225" t="s">
        <v>144</v>
      </c>
      <c r="E156" s="40"/>
      <c r="F156" s="226" t="s">
        <v>256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82</v>
      </c>
    </row>
    <row r="157" s="2" customFormat="1">
      <c r="A157" s="38"/>
      <c r="B157" s="39"/>
      <c r="C157" s="40"/>
      <c r="D157" s="230" t="s">
        <v>146</v>
      </c>
      <c r="E157" s="40"/>
      <c r="F157" s="231" t="s">
        <v>257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146</v>
      </c>
      <c r="AU157" s="17" t="s">
        <v>82</v>
      </c>
    </row>
    <row r="158" s="2" customFormat="1" ht="16.5" customHeight="1">
      <c r="A158" s="38"/>
      <c r="B158" s="39"/>
      <c r="C158" s="212" t="s">
        <v>258</v>
      </c>
      <c r="D158" s="212" t="s">
        <v>137</v>
      </c>
      <c r="E158" s="213" t="s">
        <v>259</v>
      </c>
      <c r="F158" s="214" t="s">
        <v>260</v>
      </c>
      <c r="G158" s="215" t="s">
        <v>213</v>
      </c>
      <c r="H158" s="216">
        <v>32</v>
      </c>
      <c r="I158" s="217"/>
      <c r="J158" s="218">
        <f>ROUND(I158*H158,2)</f>
        <v>0</v>
      </c>
      <c r="K158" s="214" t="s">
        <v>141</v>
      </c>
      <c r="L158" s="44"/>
      <c r="M158" s="219" t="s">
        <v>19</v>
      </c>
      <c r="N158" s="220" t="s">
        <v>44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0.0017700000000000001</v>
      </c>
      <c r="T158" s="222">
        <f>S158*H158</f>
        <v>0.056640000000000003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181</v>
      </c>
      <c r="AT158" s="223" t="s">
        <v>137</v>
      </c>
      <c r="AU158" s="223" t="s">
        <v>82</v>
      </c>
      <c r="AY158" s="17" t="s">
        <v>134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80</v>
      </c>
      <c r="BK158" s="224">
        <f>ROUND(I158*H158,2)</f>
        <v>0</v>
      </c>
      <c r="BL158" s="17" t="s">
        <v>181</v>
      </c>
      <c r="BM158" s="223" t="s">
        <v>261</v>
      </c>
    </row>
    <row r="159" s="2" customFormat="1">
      <c r="A159" s="38"/>
      <c r="B159" s="39"/>
      <c r="C159" s="40"/>
      <c r="D159" s="225" t="s">
        <v>144</v>
      </c>
      <c r="E159" s="40"/>
      <c r="F159" s="226" t="s">
        <v>262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144</v>
      </c>
      <c r="AU159" s="17" t="s">
        <v>82</v>
      </c>
    </row>
    <row r="160" s="2" customFormat="1">
      <c r="A160" s="38"/>
      <c r="B160" s="39"/>
      <c r="C160" s="40"/>
      <c r="D160" s="230" t="s">
        <v>146</v>
      </c>
      <c r="E160" s="40"/>
      <c r="F160" s="231" t="s">
        <v>263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146</v>
      </c>
      <c r="AU160" s="17" t="s">
        <v>82</v>
      </c>
    </row>
    <row r="161" s="2" customFormat="1" ht="16.5" customHeight="1">
      <c r="A161" s="38"/>
      <c r="B161" s="39"/>
      <c r="C161" s="212" t="s">
        <v>264</v>
      </c>
      <c r="D161" s="212" t="s">
        <v>137</v>
      </c>
      <c r="E161" s="213" t="s">
        <v>265</v>
      </c>
      <c r="F161" s="214" t="s">
        <v>266</v>
      </c>
      <c r="G161" s="215" t="s">
        <v>267</v>
      </c>
      <c r="H161" s="216">
        <v>7</v>
      </c>
      <c r="I161" s="217"/>
      <c r="J161" s="218">
        <f>ROUND(I161*H161,2)</f>
        <v>0</v>
      </c>
      <c r="K161" s="214" t="s">
        <v>141</v>
      </c>
      <c r="L161" s="44"/>
      <c r="M161" s="219" t="s">
        <v>19</v>
      </c>
      <c r="N161" s="220" t="s">
        <v>44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0.014999999999999999</v>
      </c>
      <c r="T161" s="222">
        <f>S161*H161</f>
        <v>0.105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181</v>
      </c>
      <c r="AT161" s="223" t="s">
        <v>137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181</v>
      </c>
      <c r="BM161" s="223" t="s">
        <v>268</v>
      </c>
    </row>
    <row r="162" s="2" customFormat="1">
      <c r="A162" s="38"/>
      <c r="B162" s="39"/>
      <c r="C162" s="40"/>
      <c r="D162" s="225" t="s">
        <v>144</v>
      </c>
      <c r="E162" s="40"/>
      <c r="F162" s="226" t="s">
        <v>269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82</v>
      </c>
    </row>
    <row r="163" s="2" customFormat="1">
      <c r="A163" s="38"/>
      <c r="B163" s="39"/>
      <c r="C163" s="40"/>
      <c r="D163" s="230" t="s">
        <v>146</v>
      </c>
      <c r="E163" s="40"/>
      <c r="F163" s="231" t="s">
        <v>270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82</v>
      </c>
    </row>
    <row r="164" s="2" customFormat="1" ht="16.5" customHeight="1">
      <c r="A164" s="38"/>
      <c r="B164" s="39"/>
      <c r="C164" s="212" t="s">
        <v>271</v>
      </c>
      <c r="D164" s="212" t="s">
        <v>137</v>
      </c>
      <c r="E164" s="213" t="s">
        <v>272</v>
      </c>
      <c r="F164" s="214" t="s">
        <v>273</v>
      </c>
      <c r="G164" s="215" t="s">
        <v>213</v>
      </c>
      <c r="H164" s="216">
        <v>129.30000000000001</v>
      </c>
      <c r="I164" s="217"/>
      <c r="J164" s="218">
        <f>ROUND(I164*H164,2)</f>
        <v>0</v>
      </c>
      <c r="K164" s="214" t="s">
        <v>141</v>
      </c>
      <c r="L164" s="44"/>
      <c r="M164" s="219" t="s">
        <v>19</v>
      </c>
      <c r="N164" s="220" t="s">
        <v>44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0.00191</v>
      </c>
      <c r="T164" s="222">
        <f>S164*H164</f>
        <v>0.24696300000000002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181</v>
      </c>
      <c r="AT164" s="223" t="s">
        <v>137</v>
      </c>
      <c r="AU164" s="223" t="s">
        <v>82</v>
      </c>
      <c r="AY164" s="17" t="s">
        <v>134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80</v>
      </c>
      <c r="BK164" s="224">
        <f>ROUND(I164*H164,2)</f>
        <v>0</v>
      </c>
      <c r="BL164" s="17" t="s">
        <v>181</v>
      </c>
      <c r="BM164" s="223" t="s">
        <v>274</v>
      </c>
    </row>
    <row r="165" s="2" customFormat="1">
      <c r="A165" s="38"/>
      <c r="B165" s="39"/>
      <c r="C165" s="40"/>
      <c r="D165" s="225" t="s">
        <v>144</v>
      </c>
      <c r="E165" s="40"/>
      <c r="F165" s="226" t="s">
        <v>275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82</v>
      </c>
    </row>
    <row r="166" s="2" customFormat="1">
      <c r="A166" s="38"/>
      <c r="B166" s="39"/>
      <c r="C166" s="40"/>
      <c r="D166" s="230" t="s">
        <v>146</v>
      </c>
      <c r="E166" s="40"/>
      <c r="F166" s="231" t="s">
        <v>276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146</v>
      </c>
      <c r="AU166" s="17" t="s">
        <v>82</v>
      </c>
    </row>
    <row r="167" s="13" customFormat="1">
      <c r="A167" s="13"/>
      <c r="B167" s="232"/>
      <c r="C167" s="233"/>
      <c r="D167" s="225" t="s">
        <v>153</v>
      </c>
      <c r="E167" s="234" t="s">
        <v>19</v>
      </c>
      <c r="F167" s="235" t="s">
        <v>277</v>
      </c>
      <c r="G167" s="233"/>
      <c r="H167" s="236">
        <v>129.30000000000001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153</v>
      </c>
      <c r="AU167" s="242" t="s">
        <v>82</v>
      </c>
      <c r="AV167" s="13" t="s">
        <v>82</v>
      </c>
      <c r="AW167" s="13" t="s">
        <v>32</v>
      </c>
      <c r="AX167" s="13" t="s">
        <v>80</v>
      </c>
      <c r="AY167" s="242" t="s">
        <v>134</v>
      </c>
    </row>
    <row r="168" s="2" customFormat="1" ht="16.5" customHeight="1">
      <c r="A168" s="38"/>
      <c r="B168" s="39"/>
      <c r="C168" s="212" t="s">
        <v>278</v>
      </c>
      <c r="D168" s="212" t="s">
        <v>137</v>
      </c>
      <c r="E168" s="213" t="s">
        <v>279</v>
      </c>
      <c r="F168" s="214" t="s">
        <v>280</v>
      </c>
      <c r="G168" s="215" t="s">
        <v>213</v>
      </c>
      <c r="H168" s="216">
        <v>172.40000000000001</v>
      </c>
      <c r="I168" s="217"/>
      <c r="J168" s="218">
        <f>ROUND(I168*H168,2)</f>
        <v>0</v>
      </c>
      <c r="K168" s="214" t="s">
        <v>141</v>
      </c>
      <c r="L168" s="44"/>
      <c r="M168" s="219" t="s">
        <v>19</v>
      </c>
      <c r="N168" s="220" t="s">
        <v>44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0.00167</v>
      </c>
      <c r="T168" s="222">
        <f>S168*H168</f>
        <v>0.287908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181</v>
      </c>
      <c r="AT168" s="223" t="s">
        <v>137</v>
      </c>
      <c r="AU168" s="223" t="s">
        <v>82</v>
      </c>
      <c r="AY168" s="17" t="s">
        <v>134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181</v>
      </c>
      <c r="BM168" s="223" t="s">
        <v>281</v>
      </c>
    </row>
    <row r="169" s="2" customFormat="1">
      <c r="A169" s="38"/>
      <c r="B169" s="39"/>
      <c r="C169" s="40"/>
      <c r="D169" s="225" t="s">
        <v>144</v>
      </c>
      <c r="E169" s="40"/>
      <c r="F169" s="226" t="s">
        <v>282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82</v>
      </c>
    </row>
    <row r="170" s="2" customFormat="1">
      <c r="A170" s="38"/>
      <c r="B170" s="39"/>
      <c r="C170" s="40"/>
      <c r="D170" s="230" t="s">
        <v>146</v>
      </c>
      <c r="E170" s="40"/>
      <c r="F170" s="231" t="s">
        <v>283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82</v>
      </c>
    </row>
    <row r="171" s="13" customFormat="1">
      <c r="A171" s="13"/>
      <c r="B171" s="232"/>
      <c r="C171" s="233"/>
      <c r="D171" s="225" t="s">
        <v>153</v>
      </c>
      <c r="E171" s="234" t="s">
        <v>19</v>
      </c>
      <c r="F171" s="235" t="s">
        <v>284</v>
      </c>
      <c r="G171" s="233"/>
      <c r="H171" s="236">
        <v>172.40000000000001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153</v>
      </c>
      <c r="AU171" s="242" t="s">
        <v>82</v>
      </c>
      <c r="AV171" s="13" t="s">
        <v>82</v>
      </c>
      <c r="AW171" s="13" t="s">
        <v>32</v>
      </c>
      <c r="AX171" s="13" t="s">
        <v>80</v>
      </c>
      <c r="AY171" s="242" t="s">
        <v>134</v>
      </c>
    </row>
    <row r="172" s="2" customFormat="1" ht="16.5" customHeight="1">
      <c r="A172" s="38"/>
      <c r="B172" s="39"/>
      <c r="C172" s="212" t="s">
        <v>7</v>
      </c>
      <c r="D172" s="212" t="s">
        <v>137</v>
      </c>
      <c r="E172" s="213" t="s">
        <v>285</v>
      </c>
      <c r="F172" s="214" t="s">
        <v>286</v>
      </c>
      <c r="G172" s="215" t="s">
        <v>213</v>
      </c>
      <c r="H172" s="216">
        <v>235.09999999999999</v>
      </c>
      <c r="I172" s="217"/>
      <c r="J172" s="218">
        <f>ROUND(I172*H172,2)</f>
        <v>0</v>
      </c>
      <c r="K172" s="214" t="s">
        <v>141</v>
      </c>
      <c r="L172" s="44"/>
      <c r="M172" s="219" t="s">
        <v>19</v>
      </c>
      <c r="N172" s="220" t="s">
        <v>44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0.00175</v>
      </c>
      <c r="T172" s="222">
        <f>S172*H172</f>
        <v>0.41142499999999999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181</v>
      </c>
      <c r="AT172" s="223" t="s">
        <v>137</v>
      </c>
      <c r="AU172" s="223" t="s">
        <v>82</v>
      </c>
      <c r="AY172" s="17" t="s">
        <v>134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80</v>
      </c>
      <c r="BK172" s="224">
        <f>ROUND(I172*H172,2)</f>
        <v>0</v>
      </c>
      <c r="BL172" s="17" t="s">
        <v>181</v>
      </c>
      <c r="BM172" s="223" t="s">
        <v>287</v>
      </c>
    </row>
    <row r="173" s="2" customFormat="1">
      <c r="A173" s="38"/>
      <c r="B173" s="39"/>
      <c r="C173" s="40"/>
      <c r="D173" s="225" t="s">
        <v>144</v>
      </c>
      <c r="E173" s="40"/>
      <c r="F173" s="226" t="s">
        <v>288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144</v>
      </c>
      <c r="AU173" s="17" t="s">
        <v>82</v>
      </c>
    </row>
    <row r="174" s="2" customFormat="1">
      <c r="A174" s="38"/>
      <c r="B174" s="39"/>
      <c r="C174" s="40"/>
      <c r="D174" s="230" t="s">
        <v>146</v>
      </c>
      <c r="E174" s="40"/>
      <c r="F174" s="231" t="s">
        <v>289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146</v>
      </c>
      <c r="AU174" s="17" t="s">
        <v>82</v>
      </c>
    </row>
    <row r="175" s="13" customFormat="1">
      <c r="A175" s="13"/>
      <c r="B175" s="232"/>
      <c r="C175" s="233"/>
      <c r="D175" s="225" t="s">
        <v>153</v>
      </c>
      <c r="E175" s="234" t="s">
        <v>19</v>
      </c>
      <c r="F175" s="235" t="s">
        <v>290</v>
      </c>
      <c r="G175" s="233"/>
      <c r="H175" s="236">
        <v>235.09999999999999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153</v>
      </c>
      <c r="AU175" s="242" t="s">
        <v>82</v>
      </c>
      <c r="AV175" s="13" t="s">
        <v>82</v>
      </c>
      <c r="AW175" s="13" t="s">
        <v>32</v>
      </c>
      <c r="AX175" s="13" t="s">
        <v>80</v>
      </c>
      <c r="AY175" s="242" t="s">
        <v>134</v>
      </c>
    </row>
    <row r="176" s="2" customFormat="1" ht="16.5" customHeight="1">
      <c r="A176" s="38"/>
      <c r="B176" s="39"/>
      <c r="C176" s="212" t="s">
        <v>291</v>
      </c>
      <c r="D176" s="212" t="s">
        <v>137</v>
      </c>
      <c r="E176" s="213" t="s">
        <v>292</v>
      </c>
      <c r="F176" s="214" t="s">
        <v>293</v>
      </c>
      <c r="G176" s="215" t="s">
        <v>180</v>
      </c>
      <c r="H176" s="216">
        <v>2</v>
      </c>
      <c r="I176" s="217"/>
      <c r="J176" s="218">
        <f>ROUND(I176*H176,2)</f>
        <v>0</v>
      </c>
      <c r="K176" s="214" t="s">
        <v>141</v>
      </c>
      <c r="L176" s="44"/>
      <c r="M176" s="219" t="s">
        <v>19</v>
      </c>
      <c r="N176" s="220" t="s">
        <v>44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0.0058399999999999997</v>
      </c>
      <c r="T176" s="222">
        <f>S176*H176</f>
        <v>0.011679999999999999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181</v>
      </c>
      <c r="AT176" s="223" t="s">
        <v>137</v>
      </c>
      <c r="AU176" s="223" t="s">
        <v>82</v>
      </c>
      <c r="AY176" s="17" t="s">
        <v>134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80</v>
      </c>
      <c r="BK176" s="224">
        <f>ROUND(I176*H176,2)</f>
        <v>0</v>
      </c>
      <c r="BL176" s="17" t="s">
        <v>181</v>
      </c>
      <c r="BM176" s="223" t="s">
        <v>294</v>
      </c>
    </row>
    <row r="177" s="2" customFormat="1">
      <c r="A177" s="38"/>
      <c r="B177" s="39"/>
      <c r="C177" s="40"/>
      <c r="D177" s="225" t="s">
        <v>144</v>
      </c>
      <c r="E177" s="40"/>
      <c r="F177" s="226" t="s">
        <v>295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144</v>
      </c>
      <c r="AU177" s="17" t="s">
        <v>82</v>
      </c>
    </row>
    <row r="178" s="2" customFormat="1">
      <c r="A178" s="38"/>
      <c r="B178" s="39"/>
      <c r="C178" s="40"/>
      <c r="D178" s="230" t="s">
        <v>146</v>
      </c>
      <c r="E178" s="40"/>
      <c r="F178" s="231" t="s">
        <v>296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146</v>
      </c>
      <c r="AU178" s="17" t="s">
        <v>82</v>
      </c>
    </row>
    <row r="179" s="2" customFormat="1" ht="16.5" customHeight="1">
      <c r="A179" s="38"/>
      <c r="B179" s="39"/>
      <c r="C179" s="212" t="s">
        <v>297</v>
      </c>
      <c r="D179" s="212" t="s">
        <v>137</v>
      </c>
      <c r="E179" s="213" t="s">
        <v>298</v>
      </c>
      <c r="F179" s="214" t="s">
        <v>299</v>
      </c>
      <c r="G179" s="215" t="s">
        <v>267</v>
      </c>
      <c r="H179" s="216">
        <v>6</v>
      </c>
      <c r="I179" s="217"/>
      <c r="J179" s="218">
        <f>ROUND(I179*H179,2)</f>
        <v>0</v>
      </c>
      <c r="K179" s="214" t="s">
        <v>141</v>
      </c>
      <c r="L179" s="44"/>
      <c r="M179" s="219" t="s">
        <v>19</v>
      </c>
      <c r="N179" s="220" t="s">
        <v>44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0.0018799999999999999</v>
      </c>
      <c r="T179" s="222">
        <f>S179*H179</f>
        <v>0.01128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181</v>
      </c>
      <c r="AT179" s="223" t="s">
        <v>137</v>
      </c>
      <c r="AU179" s="223" t="s">
        <v>82</v>
      </c>
      <c r="AY179" s="17" t="s">
        <v>134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80</v>
      </c>
      <c r="BK179" s="224">
        <f>ROUND(I179*H179,2)</f>
        <v>0</v>
      </c>
      <c r="BL179" s="17" t="s">
        <v>181</v>
      </c>
      <c r="BM179" s="223" t="s">
        <v>300</v>
      </c>
    </row>
    <row r="180" s="2" customFormat="1">
      <c r="A180" s="38"/>
      <c r="B180" s="39"/>
      <c r="C180" s="40"/>
      <c r="D180" s="225" t="s">
        <v>144</v>
      </c>
      <c r="E180" s="40"/>
      <c r="F180" s="226" t="s">
        <v>301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144</v>
      </c>
      <c r="AU180" s="17" t="s">
        <v>82</v>
      </c>
    </row>
    <row r="181" s="2" customFormat="1">
      <c r="A181" s="38"/>
      <c r="B181" s="39"/>
      <c r="C181" s="40"/>
      <c r="D181" s="230" t="s">
        <v>146</v>
      </c>
      <c r="E181" s="40"/>
      <c r="F181" s="231" t="s">
        <v>302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146</v>
      </c>
      <c r="AU181" s="17" t="s">
        <v>82</v>
      </c>
    </row>
    <row r="182" s="2" customFormat="1" ht="16.5" customHeight="1">
      <c r="A182" s="38"/>
      <c r="B182" s="39"/>
      <c r="C182" s="212" t="s">
        <v>303</v>
      </c>
      <c r="D182" s="212" t="s">
        <v>137</v>
      </c>
      <c r="E182" s="213" t="s">
        <v>304</v>
      </c>
      <c r="F182" s="214" t="s">
        <v>305</v>
      </c>
      <c r="G182" s="215" t="s">
        <v>213</v>
      </c>
      <c r="H182" s="216">
        <v>32</v>
      </c>
      <c r="I182" s="217"/>
      <c r="J182" s="218">
        <f>ROUND(I182*H182,2)</f>
        <v>0</v>
      </c>
      <c r="K182" s="214" t="s">
        <v>141</v>
      </c>
      <c r="L182" s="44"/>
      <c r="M182" s="219" t="s">
        <v>19</v>
      </c>
      <c r="N182" s="220" t="s">
        <v>44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0.0025999999999999999</v>
      </c>
      <c r="T182" s="222">
        <f>S182*H182</f>
        <v>0.083199999999999996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181</v>
      </c>
      <c r="AT182" s="223" t="s">
        <v>137</v>
      </c>
      <c r="AU182" s="223" t="s">
        <v>82</v>
      </c>
      <c r="AY182" s="17" t="s">
        <v>134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80</v>
      </c>
      <c r="BK182" s="224">
        <f>ROUND(I182*H182,2)</f>
        <v>0</v>
      </c>
      <c r="BL182" s="17" t="s">
        <v>181</v>
      </c>
      <c r="BM182" s="223" t="s">
        <v>306</v>
      </c>
    </row>
    <row r="183" s="2" customFormat="1">
      <c r="A183" s="38"/>
      <c r="B183" s="39"/>
      <c r="C183" s="40"/>
      <c r="D183" s="225" t="s">
        <v>144</v>
      </c>
      <c r="E183" s="40"/>
      <c r="F183" s="226" t="s">
        <v>307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144</v>
      </c>
      <c r="AU183" s="17" t="s">
        <v>82</v>
      </c>
    </row>
    <row r="184" s="2" customFormat="1">
      <c r="A184" s="38"/>
      <c r="B184" s="39"/>
      <c r="C184" s="40"/>
      <c r="D184" s="230" t="s">
        <v>146</v>
      </c>
      <c r="E184" s="40"/>
      <c r="F184" s="231" t="s">
        <v>308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146</v>
      </c>
      <c r="AU184" s="17" t="s">
        <v>82</v>
      </c>
    </row>
    <row r="185" s="13" customFormat="1">
      <c r="A185" s="13"/>
      <c r="B185" s="232"/>
      <c r="C185" s="233"/>
      <c r="D185" s="225" t="s">
        <v>153</v>
      </c>
      <c r="E185" s="234" t="s">
        <v>19</v>
      </c>
      <c r="F185" s="235" t="s">
        <v>309</v>
      </c>
      <c r="G185" s="233"/>
      <c r="H185" s="236">
        <v>32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153</v>
      </c>
      <c r="AU185" s="242" t="s">
        <v>82</v>
      </c>
      <c r="AV185" s="13" t="s">
        <v>82</v>
      </c>
      <c r="AW185" s="13" t="s">
        <v>32</v>
      </c>
      <c r="AX185" s="13" t="s">
        <v>80</v>
      </c>
      <c r="AY185" s="242" t="s">
        <v>134</v>
      </c>
    </row>
    <row r="186" s="2" customFormat="1" ht="16.5" customHeight="1">
      <c r="A186" s="38"/>
      <c r="B186" s="39"/>
      <c r="C186" s="212" t="s">
        <v>310</v>
      </c>
      <c r="D186" s="212" t="s">
        <v>137</v>
      </c>
      <c r="E186" s="213" t="s">
        <v>311</v>
      </c>
      <c r="F186" s="214" t="s">
        <v>312</v>
      </c>
      <c r="G186" s="215" t="s">
        <v>213</v>
      </c>
      <c r="H186" s="216">
        <v>114.7</v>
      </c>
      <c r="I186" s="217"/>
      <c r="J186" s="218">
        <f>ROUND(I186*H186,2)</f>
        <v>0</v>
      </c>
      <c r="K186" s="214" t="s">
        <v>141</v>
      </c>
      <c r="L186" s="44"/>
      <c r="M186" s="219" t="s">
        <v>19</v>
      </c>
      <c r="N186" s="220" t="s">
        <v>44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0.0060499999999999998</v>
      </c>
      <c r="T186" s="222">
        <f>S186*H186</f>
        <v>0.69393499999999997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181</v>
      </c>
      <c r="AT186" s="223" t="s">
        <v>137</v>
      </c>
      <c r="AU186" s="223" t="s">
        <v>82</v>
      </c>
      <c r="AY186" s="17" t="s">
        <v>134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80</v>
      </c>
      <c r="BK186" s="224">
        <f>ROUND(I186*H186,2)</f>
        <v>0</v>
      </c>
      <c r="BL186" s="17" t="s">
        <v>181</v>
      </c>
      <c r="BM186" s="223" t="s">
        <v>313</v>
      </c>
    </row>
    <row r="187" s="2" customFormat="1">
      <c r="A187" s="38"/>
      <c r="B187" s="39"/>
      <c r="C187" s="40"/>
      <c r="D187" s="225" t="s">
        <v>144</v>
      </c>
      <c r="E187" s="40"/>
      <c r="F187" s="226" t="s">
        <v>314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144</v>
      </c>
      <c r="AU187" s="17" t="s">
        <v>82</v>
      </c>
    </row>
    <row r="188" s="2" customFormat="1">
      <c r="A188" s="38"/>
      <c r="B188" s="39"/>
      <c r="C188" s="40"/>
      <c r="D188" s="230" t="s">
        <v>146</v>
      </c>
      <c r="E188" s="40"/>
      <c r="F188" s="231" t="s">
        <v>315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146</v>
      </c>
      <c r="AU188" s="17" t="s">
        <v>82</v>
      </c>
    </row>
    <row r="189" s="13" customFormat="1">
      <c r="A189" s="13"/>
      <c r="B189" s="232"/>
      <c r="C189" s="233"/>
      <c r="D189" s="225" t="s">
        <v>153</v>
      </c>
      <c r="E189" s="234" t="s">
        <v>19</v>
      </c>
      <c r="F189" s="235" t="s">
        <v>316</v>
      </c>
      <c r="G189" s="233"/>
      <c r="H189" s="236">
        <v>114.7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153</v>
      </c>
      <c r="AU189" s="242" t="s">
        <v>82</v>
      </c>
      <c r="AV189" s="13" t="s">
        <v>82</v>
      </c>
      <c r="AW189" s="13" t="s">
        <v>32</v>
      </c>
      <c r="AX189" s="13" t="s">
        <v>80</v>
      </c>
      <c r="AY189" s="242" t="s">
        <v>134</v>
      </c>
    </row>
    <row r="190" s="2" customFormat="1" ht="16.5" customHeight="1">
      <c r="A190" s="38"/>
      <c r="B190" s="39"/>
      <c r="C190" s="212" t="s">
        <v>317</v>
      </c>
      <c r="D190" s="212" t="s">
        <v>137</v>
      </c>
      <c r="E190" s="213" t="s">
        <v>318</v>
      </c>
      <c r="F190" s="214" t="s">
        <v>319</v>
      </c>
      <c r="G190" s="215" t="s">
        <v>267</v>
      </c>
      <c r="H190" s="216">
        <v>75</v>
      </c>
      <c r="I190" s="217"/>
      <c r="J190" s="218">
        <f>ROUND(I190*H190,2)</f>
        <v>0</v>
      </c>
      <c r="K190" s="214" t="s">
        <v>141</v>
      </c>
      <c r="L190" s="44"/>
      <c r="M190" s="219" t="s">
        <v>19</v>
      </c>
      <c r="N190" s="220" t="s">
        <v>44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0.0094000000000000004</v>
      </c>
      <c r="T190" s="222">
        <f>S190*H190</f>
        <v>0.70500000000000007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181</v>
      </c>
      <c r="AT190" s="223" t="s">
        <v>137</v>
      </c>
      <c r="AU190" s="223" t="s">
        <v>82</v>
      </c>
      <c r="AY190" s="17" t="s">
        <v>134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181</v>
      </c>
      <c r="BM190" s="223" t="s">
        <v>320</v>
      </c>
    </row>
    <row r="191" s="2" customFormat="1">
      <c r="A191" s="38"/>
      <c r="B191" s="39"/>
      <c r="C191" s="40"/>
      <c r="D191" s="225" t="s">
        <v>144</v>
      </c>
      <c r="E191" s="40"/>
      <c r="F191" s="226" t="s">
        <v>321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82</v>
      </c>
    </row>
    <row r="192" s="2" customFormat="1">
      <c r="A192" s="38"/>
      <c r="B192" s="39"/>
      <c r="C192" s="40"/>
      <c r="D192" s="230" t="s">
        <v>146</v>
      </c>
      <c r="E192" s="40"/>
      <c r="F192" s="231" t="s">
        <v>322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82</v>
      </c>
    </row>
    <row r="193" s="2" customFormat="1" ht="16.5" customHeight="1">
      <c r="A193" s="38"/>
      <c r="B193" s="39"/>
      <c r="C193" s="212" t="s">
        <v>323</v>
      </c>
      <c r="D193" s="212" t="s">
        <v>137</v>
      </c>
      <c r="E193" s="213" t="s">
        <v>324</v>
      </c>
      <c r="F193" s="214" t="s">
        <v>325</v>
      </c>
      <c r="G193" s="215" t="s">
        <v>213</v>
      </c>
      <c r="H193" s="216">
        <v>95.900000000000006</v>
      </c>
      <c r="I193" s="217"/>
      <c r="J193" s="218">
        <f>ROUND(I193*H193,2)</f>
        <v>0</v>
      </c>
      <c r="K193" s="214" t="s">
        <v>141</v>
      </c>
      <c r="L193" s="44"/>
      <c r="M193" s="219" t="s">
        <v>19</v>
      </c>
      <c r="N193" s="220" t="s">
        <v>44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0.0039399999999999999</v>
      </c>
      <c r="T193" s="222">
        <f>S193*H193</f>
        <v>0.37784600000000002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181</v>
      </c>
      <c r="AT193" s="223" t="s">
        <v>137</v>
      </c>
      <c r="AU193" s="223" t="s">
        <v>82</v>
      </c>
      <c r="AY193" s="17" t="s">
        <v>134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181</v>
      </c>
      <c r="BM193" s="223" t="s">
        <v>326</v>
      </c>
    </row>
    <row r="194" s="2" customFormat="1">
      <c r="A194" s="38"/>
      <c r="B194" s="39"/>
      <c r="C194" s="40"/>
      <c r="D194" s="225" t="s">
        <v>144</v>
      </c>
      <c r="E194" s="40"/>
      <c r="F194" s="226" t="s">
        <v>327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144</v>
      </c>
      <c r="AU194" s="17" t="s">
        <v>82</v>
      </c>
    </row>
    <row r="195" s="2" customFormat="1">
      <c r="A195" s="38"/>
      <c r="B195" s="39"/>
      <c r="C195" s="40"/>
      <c r="D195" s="230" t="s">
        <v>146</v>
      </c>
      <c r="E195" s="40"/>
      <c r="F195" s="231" t="s">
        <v>328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82</v>
      </c>
    </row>
    <row r="196" s="13" customFormat="1">
      <c r="A196" s="13"/>
      <c r="B196" s="232"/>
      <c r="C196" s="233"/>
      <c r="D196" s="225" t="s">
        <v>153</v>
      </c>
      <c r="E196" s="234" t="s">
        <v>19</v>
      </c>
      <c r="F196" s="235" t="s">
        <v>329</v>
      </c>
      <c r="G196" s="233"/>
      <c r="H196" s="236">
        <v>95.900000000000006</v>
      </c>
      <c r="I196" s="237"/>
      <c r="J196" s="233"/>
      <c r="K196" s="233"/>
      <c r="L196" s="238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153</v>
      </c>
      <c r="AU196" s="242" t="s">
        <v>82</v>
      </c>
      <c r="AV196" s="13" t="s">
        <v>82</v>
      </c>
      <c r="AW196" s="13" t="s">
        <v>32</v>
      </c>
      <c r="AX196" s="13" t="s">
        <v>80</v>
      </c>
      <c r="AY196" s="242" t="s">
        <v>134</v>
      </c>
    </row>
    <row r="197" s="2" customFormat="1" ht="6.96" customHeight="1">
      <c r="A197" s="38"/>
      <c r="B197" s="59"/>
      <c r="C197" s="60"/>
      <c r="D197" s="60"/>
      <c r="E197" s="60"/>
      <c r="F197" s="60"/>
      <c r="G197" s="60"/>
      <c r="H197" s="60"/>
      <c r="I197" s="60"/>
      <c r="J197" s="60"/>
      <c r="K197" s="60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qogvyuGke9jL6dl4+F3+EWbyERAUX99tXP/dfB4vpSdgpjjU3qJh4wW7JJ2rWptdZUg9xvJ9Ohts+rqKfobHDg==" hashValue="eL4GG7sMr0t5w26m9XXy1A/feYPYT/c90QhWr8z/1rhpOv9Zw4PHVD6NJv5CGUw2iRLd2ohhoBwwNRfOL6DhSg==" algorithmName="SHA-512" password="CC35"/>
  <autoFilter ref="C90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4_01/997013155"/>
    <hyperlink ref="F99" r:id="rId2" display="https://podminky.urs.cz/item/CS_URS_2024_01/997013509"/>
    <hyperlink ref="F103" r:id="rId3" display="https://podminky.urs.cz/item/CS_URS_2024_01/997013511"/>
    <hyperlink ref="F106" r:id="rId4" display="https://podminky.urs.cz/item/CS_URS_2024_01/997013631"/>
    <hyperlink ref="F109" r:id="rId5" display="https://podminky.urs.cz/item/CS_URS_2024_01/997013847"/>
    <hyperlink ref="F115" r:id="rId6" display="https://podminky.urs.cz/item/CS_URS_2024_01/712340833"/>
    <hyperlink ref="F118" r:id="rId7" display="https://podminky.urs.cz/item/CS_URS_2024_01/712340834"/>
    <hyperlink ref="F123" r:id="rId8" display="https://podminky.urs.cz/item/CS_URS_2024_01/762341811"/>
    <hyperlink ref="F127" r:id="rId9" display="https://podminky.urs.cz/item/CS_URS_2024_01/762344811"/>
    <hyperlink ref="F132" r:id="rId10" display="https://podminky.urs.cz/item/CS_URS_2024_01/764001801"/>
    <hyperlink ref="F136" r:id="rId11" display="https://podminky.urs.cz/item/CS_URS_2024_01/764001821"/>
    <hyperlink ref="F141" r:id="rId12" display="https://podminky.urs.cz/item/CS_URS_2024_01/764001841"/>
    <hyperlink ref="F145" r:id="rId13" display="https://podminky.urs.cz/item/CS_URS_2024_01/764001861"/>
    <hyperlink ref="F149" r:id="rId14" display="https://podminky.urs.cz/item/CS_URS_2024_01/764001881"/>
    <hyperlink ref="F153" r:id="rId15" display="https://podminky.urs.cz/item/CS_URS_2024_01/764001891"/>
    <hyperlink ref="F157" r:id="rId16" display="https://podminky.urs.cz/item/CS_URS_2024_01/764002801"/>
    <hyperlink ref="F160" r:id="rId17" display="https://podminky.urs.cz/item/CS_URS_2024_01/764002812"/>
    <hyperlink ref="F163" r:id="rId18" display="https://podminky.urs.cz/item/CS_URS_2024_01/764002821"/>
    <hyperlink ref="F166" r:id="rId19" display="https://podminky.urs.cz/item/CS_URS_2024_01/764002841"/>
    <hyperlink ref="F170" r:id="rId20" display="https://podminky.urs.cz/item/CS_URS_2024_01/764002851"/>
    <hyperlink ref="F174" r:id="rId21" display="https://podminky.urs.cz/item/CS_URS_2024_01/764002871"/>
    <hyperlink ref="F178" r:id="rId22" display="https://podminky.urs.cz/item/CS_URS_2024_01/764002881"/>
    <hyperlink ref="F181" r:id="rId23" display="https://podminky.urs.cz/item/CS_URS_2024_01/764003801"/>
    <hyperlink ref="F184" r:id="rId24" display="https://podminky.urs.cz/item/CS_URS_2024_01/764004801"/>
    <hyperlink ref="F188" r:id="rId25" display="https://podminky.urs.cz/item/CS_URS_2024_01/764004821"/>
    <hyperlink ref="F192" r:id="rId26" display="https://podminky.urs.cz/item/CS_URS_2024_01/764004841"/>
    <hyperlink ref="F195" r:id="rId27" display="https://podminky.urs.cz/item/CS_URS_2024_01/764004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330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28. 5. 2024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36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ROUND((SUM(BE92:BE153)),  2)</f>
        <v>0</v>
      </c>
      <c r="G35" s="38"/>
      <c r="H35" s="38"/>
      <c r="I35" s="157">
        <v>0.20999999999999999</v>
      </c>
      <c r="J35" s="156">
        <f>ROUND(((SUM(BE92:BE153))*I35),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ROUND((SUM(BF92:BF153)),  2)</f>
        <v>0</v>
      </c>
      <c r="G36" s="38"/>
      <c r="H36" s="38"/>
      <c r="I36" s="157">
        <v>0.12</v>
      </c>
      <c r="J36" s="156">
        <f>ROUND(((SUM(BF92:BF153))*I36),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ROUND((SUM(BG92:BG153)),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ROUND((SUM(BH92:BH153)),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ROUND((SUM(BI92:BI153)),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střechy a fasády tělocvičny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02 - Sanace krovu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Sokola Tůmy 402/12</v>
      </c>
      <c r="G56" s="40"/>
      <c r="H56" s="40"/>
      <c r="I56" s="32" t="s">
        <v>23</v>
      </c>
      <c r="J56" s="72" t="str">
        <f>IF(J14="","",J14)</f>
        <v>28. 5. 2024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331</v>
      </c>
      <c r="E65" s="182"/>
      <c r="F65" s="182"/>
      <c r="G65" s="182"/>
      <c r="H65" s="182"/>
      <c r="I65" s="182"/>
      <c r="J65" s="183">
        <f>J94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114</v>
      </c>
      <c r="E66" s="182"/>
      <c r="F66" s="182"/>
      <c r="G66" s="182"/>
      <c r="H66" s="182"/>
      <c r="I66" s="182"/>
      <c r="J66" s="183">
        <f>J103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4"/>
      <c r="C67" s="175"/>
      <c r="D67" s="176" t="s">
        <v>115</v>
      </c>
      <c r="E67" s="177"/>
      <c r="F67" s="177"/>
      <c r="G67" s="177"/>
      <c r="H67" s="177"/>
      <c r="I67" s="177"/>
      <c r="J67" s="178">
        <f>J117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0"/>
      <c r="C68" s="125"/>
      <c r="D68" s="181" t="s">
        <v>117</v>
      </c>
      <c r="E68" s="182"/>
      <c r="F68" s="182"/>
      <c r="G68" s="182"/>
      <c r="H68" s="182"/>
      <c r="I68" s="182"/>
      <c r="J68" s="183">
        <f>J118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332</v>
      </c>
      <c r="E69" s="177"/>
      <c r="F69" s="177"/>
      <c r="G69" s="177"/>
      <c r="H69" s="177"/>
      <c r="I69" s="177"/>
      <c r="J69" s="178">
        <f>J144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0"/>
      <c r="C70" s="125"/>
      <c r="D70" s="181" t="s">
        <v>333</v>
      </c>
      <c r="E70" s="182"/>
      <c r="F70" s="182"/>
      <c r="G70" s="182"/>
      <c r="H70" s="182"/>
      <c r="I70" s="182"/>
      <c r="J70" s="183">
        <f>J145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119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9" t="str">
        <f>E7</f>
        <v>Oprava střechy a fasády tělocvičny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105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106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107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02 - Sanace krovu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Sokola Tůmy 402/12</v>
      </c>
      <c r="G86" s="40"/>
      <c r="H86" s="40"/>
      <c r="I86" s="32" t="s">
        <v>23</v>
      </c>
      <c r="J86" s="72" t="str">
        <f>IF(J14="","",J14)</f>
        <v>28. 5. 2024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 xml:space="preserve"> </v>
      </c>
      <c r="G88" s="40"/>
      <c r="H88" s="40"/>
      <c r="I88" s="32" t="s">
        <v>31</v>
      </c>
      <c r="J88" s="36" t="str">
        <f>E23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IF(E20="","",E20)</f>
        <v>Vyplň údaj</v>
      </c>
      <c r="G89" s="40"/>
      <c r="H89" s="40"/>
      <c r="I89" s="32" t="s">
        <v>33</v>
      </c>
      <c r="J89" s="36" t="str">
        <f>E26</f>
        <v>Amun Pro s.r.o.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120</v>
      </c>
      <c r="D91" s="188" t="s">
        <v>58</v>
      </c>
      <c r="E91" s="188" t="s">
        <v>54</v>
      </c>
      <c r="F91" s="188" t="s">
        <v>55</v>
      </c>
      <c r="G91" s="188" t="s">
        <v>121</v>
      </c>
      <c r="H91" s="188" t="s">
        <v>122</v>
      </c>
      <c r="I91" s="188" t="s">
        <v>123</v>
      </c>
      <c r="J91" s="188" t="s">
        <v>111</v>
      </c>
      <c r="K91" s="189" t="s">
        <v>124</v>
      </c>
      <c r="L91" s="190"/>
      <c r="M91" s="92" t="s">
        <v>19</v>
      </c>
      <c r="N91" s="93" t="s">
        <v>43</v>
      </c>
      <c r="O91" s="93" t="s">
        <v>125</v>
      </c>
      <c r="P91" s="93" t="s">
        <v>126</v>
      </c>
      <c r="Q91" s="93" t="s">
        <v>127</v>
      </c>
      <c r="R91" s="93" t="s">
        <v>128</v>
      </c>
      <c r="S91" s="93" t="s">
        <v>129</v>
      </c>
      <c r="T91" s="94" t="s">
        <v>130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131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P93+P117+P144</f>
        <v>0</v>
      </c>
      <c r="Q92" s="96"/>
      <c r="R92" s="193">
        <f>R93+R117+R144</f>
        <v>0.21704299999999999</v>
      </c>
      <c r="S92" s="96"/>
      <c r="T92" s="194">
        <f>T93+T117+T144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72</v>
      </c>
      <c r="AU92" s="17" t="s">
        <v>112</v>
      </c>
      <c r="BK92" s="195">
        <f>BK93+BK117+BK144</f>
        <v>0</v>
      </c>
    </row>
    <row r="93" s="12" customFormat="1" ht="25.92" customHeight="1">
      <c r="A93" s="12"/>
      <c r="B93" s="196"/>
      <c r="C93" s="197"/>
      <c r="D93" s="198" t="s">
        <v>72</v>
      </c>
      <c r="E93" s="199" t="s">
        <v>132</v>
      </c>
      <c r="F93" s="199" t="s">
        <v>133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P94+P103</f>
        <v>0</v>
      </c>
      <c r="Q93" s="204"/>
      <c r="R93" s="205">
        <f>R94+R103</f>
        <v>0.059499999999999997</v>
      </c>
      <c r="S93" s="204"/>
      <c r="T93" s="206">
        <f>T94+T103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80</v>
      </c>
      <c r="AT93" s="208" t="s">
        <v>72</v>
      </c>
      <c r="AU93" s="208" t="s">
        <v>73</v>
      </c>
      <c r="AY93" s="207" t="s">
        <v>134</v>
      </c>
      <c r="BK93" s="209">
        <f>BK94+BK103</f>
        <v>0</v>
      </c>
    </row>
    <row r="94" s="12" customFormat="1" ht="22.8" customHeight="1">
      <c r="A94" s="12"/>
      <c r="B94" s="196"/>
      <c r="C94" s="197"/>
      <c r="D94" s="198" t="s">
        <v>72</v>
      </c>
      <c r="E94" s="210" t="s">
        <v>201</v>
      </c>
      <c r="F94" s="210" t="s">
        <v>334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SUM(P95:P102)</f>
        <v>0</v>
      </c>
      <c r="Q94" s="204"/>
      <c r="R94" s="205">
        <f>SUM(R95:R102)</f>
        <v>0.059499999999999997</v>
      </c>
      <c r="S94" s="204"/>
      <c r="T94" s="206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80</v>
      </c>
      <c r="AT94" s="208" t="s">
        <v>72</v>
      </c>
      <c r="AU94" s="208" t="s">
        <v>80</v>
      </c>
      <c r="AY94" s="207" t="s">
        <v>134</v>
      </c>
      <c r="BK94" s="209">
        <f>SUM(BK95:BK102)</f>
        <v>0</v>
      </c>
    </row>
    <row r="95" s="2" customFormat="1" ht="16.5" customHeight="1">
      <c r="A95" s="38"/>
      <c r="B95" s="39"/>
      <c r="C95" s="212" t="s">
        <v>80</v>
      </c>
      <c r="D95" s="212" t="s">
        <v>137</v>
      </c>
      <c r="E95" s="213" t="s">
        <v>335</v>
      </c>
      <c r="F95" s="214" t="s">
        <v>336</v>
      </c>
      <c r="G95" s="215" t="s">
        <v>180</v>
      </c>
      <c r="H95" s="216">
        <v>350</v>
      </c>
      <c r="I95" s="217"/>
      <c r="J95" s="218">
        <f>ROUND(I95*H95,2)</f>
        <v>0</v>
      </c>
      <c r="K95" s="214" t="s">
        <v>141</v>
      </c>
      <c r="L95" s="44"/>
      <c r="M95" s="219" t="s">
        <v>19</v>
      </c>
      <c r="N95" s="220" t="s">
        <v>44</v>
      </c>
      <c r="O95" s="84"/>
      <c r="P95" s="221">
        <f>O95*H95</f>
        <v>0</v>
      </c>
      <c r="Q95" s="221">
        <v>0.00012999999999999999</v>
      </c>
      <c r="R95" s="221">
        <f>Q95*H95</f>
        <v>0.045499999999999999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142</v>
      </c>
      <c r="AT95" s="223" t="s">
        <v>137</v>
      </c>
      <c r="AU95" s="223" t="s">
        <v>82</v>
      </c>
      <c r="AY95" s="17" t="s">
        <v>134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142</v>
      </c>
      <c r="BM95" s="223" t="s">
        <v>337</v>
      </c>
    </row>
    <row r="96" s="2" customFormat="1">
      <c r="A96" s="38"/>
      <c r="B96" s="39"/>
      <c r="C96" s="40"/>
      <c r="D96" s="225" t="s">
        <v>144</v>
      </c>
      <c r="E96" s="40"/>
      <c r="F96" s="226" t="s">
        <v>336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144</v>
      </c>
      <c r="AU96" s="17" t="s">
        <v>82</v>
      </c>
    </row>
    <row r="97" s="2" customFormat="1">
      <c r="A97" s="38"/>
      <c r="B97" s="39"/>
      <c r="C97" s="40"/>
      <c r="D97" s="230" t="s">
        <v>146</v>
      </c>
      <c r="E97" s="40"/>
      <c r="F97" s="231" t="s">
        <v>338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146</v>
      </c>
      <c r="AU97" s="17" t="s">
        <v>82</v>
      </c>
    </row>
    <row r="98" s="2" customFormat="1">
      <c r="A98" s="38"/>
      <c r="B98" s="39"/>
      <c r="C98" s="40"/>
      <c r="D98" s="225" t="s">
        <v>223</v>
      </c>
      <c r="E98" s="40"/>
      <c r="F98" s="243" t="s">
        <v>339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223</v>
      </c>
      <c r="AU98" s="17" t="s">
        <v>82</v>
      </c>
    </row>
    <row r="99" s="2" customFormat="1" ht="16.5" customHeight="1">
      <c r="A99" s="38"/>
      <c r="B99" s="39"/>
      <c r="C99" s="212" t="s">
        <v>82</v>
      </c>
      <c r="D99" s="212" t="s">
        <v>137</v>
      </c>
      <c r="E99" s="213" t="s">
        <v>340</v>
      </c>
      <c r="F99" s="214" t="s">
        <v>341</v>
      </c>
      <c r="G99" s="215" t="s">
        <v>180</v>
      </c>
      <c r="H99" s="216">
        <v>350</v>
      </c>
      <c r="I99" s="217"/>
      <c r="J99" s="218">
        <f>ROUND(I99*H99,2)</f>
        <v>0</v>
      </c>
      <c r="K99" s="214" t="s">
        <v>141</v>
      </c>
      <c r="L99" s="44"/>
      <c r="M99" s="219" t="s">
        <v>19</v>
      </c>
      <c r="N99" s="220" t="s">
        <v>44</v>
      </c>
      <c r="O99" s="84"/>
      <c r="P99" s="221">
        <f>O99*H99</f>
        <v>0</v>
      </c>
      <c r="Q99" s="221">
        <v>4.0000000000000003E-05</v>
      </c>
      <c r="R99" s="221">
        <f>Q99*H99</f>
        <v>0.014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142</v>
      </c>
      <c r="AT99" s="223" t="s">
        <v>137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142</v>
      </c>
      <c r="BM99" s="223" t="s">
        <v>342</v>
      </c>
    </row>
    <row r="100" s="2" customFormat="1">
      <c r="A100" s="38"/>
      <c r="B100" s="39"/>
      <c r="C100" s="40"/>
      <c r="D100" s="225" t="s">
        <v>144</v>
      </c>
      <c r="E100" s="40"/>
      <c r="F100" s="226" t="s">
        <v>341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144</v>
      </c>
      <c r="AU100" s="17" t="s">
        <v>82</v>
      </c>
    </row>
    <row r="101" s="2" customFormat="1">
      <c r="A101" s="38"/>
      <c r="B101" s="39"/>
      <c r="C101" s="40"/>
      <c r="D101" s="230" t="s">
        <v>146</v>
      </c>
      <c r="E101" s="40"/>
      <c r="F101" s="231" t="s">
        <v>343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146</v>
      </c>
      <c r="AU101" s="17" t="s">
        <v>82</v>
      </c>
    </row>
    <row r="102" s="2" customFormat="1">
      <c r="A102" s="38"/>
      <c r="B102" s="39"/>
      <c r="C102" s="40"/>
      <c r="D102" s="225" t="s">
        <v>223</v>
      </c>
      <c r="E102" s="40"/>
      <c r="F102" s="243" t="s">
        <v>344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223</v>
      </c>
      <c r="AU102" s="17" t="s">
        <v>82</v>
      </c>
    </row>
    <row r="103" s="12" customFormat="1" ht="22.8" customHeight="1">
      <c r="A103" s="12"/>
      <c r="B103" s="196"/>
      <c r="C103" s="197"/>
      <c r="D103" s="198" t="s">
        <v>72</v>
      </c>
      <c r="E103" s="210" t="s">
        <v>135</v>
      </c>
      <c r="F103" s="210" t="s">
        <v>136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SUM(P104:P116)</f>
        <v>0</v>
      </c>
      <c r="Q103" s="204"/>
      <c r="R103" s="205">
        <f>SUM(R104:R116)</f>
        <v>0</v>
      </c>
      <c r="S103" s="204"/>
      <c r="T103" s="206">
        <f>SUM(T104:T116)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80</v>
      </c>
      <c r="AT103" s="208" t="s">
        <v>72</v>
      </c>
      <c r="AU103" s="208" t="s">
        <v>80</v>
      </c>
      <c r="AY103" s="207" t="s">
        <v>134</v>
      </c>
      <c r="BK103" s="209">
        <f>SUM(BK104:BK116)</f>
        <v>0</v>
      </c>
    </row>
    <row r="104" s="2" customFormat="1" ht="21.75" customHeight="1">
      <c r="A104" s="38"/>
      <c r="B104" s="39"/>
      <c r="C104" s="212" t="s">
        <v>155</v>
      </c>
      <c r="D104" s="212" t="s">
        <v>137</v>
      </c>
      <c r="E104" s="213" t="s">
        <v>138</v>
      </c>
      <c r="F104" s="214" t="s">
        <v>139</v>
      </c>
      <c r="G104" s="215" t="s">
        <v>140</v>
      </c>
      <c r="H104" s="216">
        <v>1</v>
      </c>
      <c r="I104" s="217"/>
      <c r="J104" s="218">
        <f>ROUND(I104*H104,2)</f>
        <v>0</v>
      </c>
      <c r="K104" s="214" t="s">
        <v>141</v>
      </c>
      <c r="L104" s="44"/>
      <c r="M104" s="219" t="s">
        <v>19</v>
      </c>
      <c r="N104" s="220" t="s">
        <v>44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142</v>
      </c>
      <c r="AT104" s="223" t="s">
        <v>137</v>
      </c>
      <c r="AU104" s="223" t="s">
        <v>82</v>
      </c>
      <c r="AY104" s="17" t="s">
        <v>134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142</v>
      </c>
      <c r="BM104" s="223" t="s">
        <v>345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145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82</v>
      </c>
    </row>
    <row r="106" s="2" customFormat="1">
      <c r="A106" s="38"/>
      <c r="B106" s="39"/>
      <c r="C106" s="40"/>
      <c r="D106" s="230" t="s">
        <v>146</v>
      </c>
      <c r="E106" s="40"/>
      <c r="F106" s="231" t="s">
        <v>147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146</v>
      </c>
      <c r="AU106" s="17" t="s">
        <v>82</v>
      </c>
    </row>
    <row r="107" s="2" customFormat="1" ht="16.5" customHeight="1">
      <c r="A107" s="38"/>
      <c r="B107" s="39"/>
      <c r="C107" s="212" t="s">
        <v>142</v>
      </c>
      <c r="D107" s="212" t="s">
        <v>137</v>
      </c>
      <c r="E107" s="213" t="s">
        <v>148</v>
      </c>
      <c r="F107" s="214" t="s">
        <v>149</v>
      </c>
      <c r="G107" s="215" t="s">
        <v>140</v>
      </c>
      <c r="H107" s="216">
        <v>30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44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142</v>
      </c>
      <c r="AT107" s="223" t="s">
        <v>137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142</v>
      </c>
      <c r="BM107" s="223" t="s">
        <v>346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151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82</v>
      </c>
    </row>
    <row r="109" s="2" customFormat="1">
      <c r="A109" s="38"/>
      <c r="B109" s="39"/>
      <c r="C109" s="40"/>
      <c r="D109" s="230" t="s">
        <v>146</v>
      </c>
      <c r="E109" s="40"/>
      <c r="F109" s="231" t="s">
        <v>152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82</v>
      </c>
    </row>
    <row r="110" s="13" customFormat="1">
      <c r="A110" s="13"/>
      <c r="B110" s="232"/>
      <c r="C110" s="233"/>
      <c r="D110" s="225" t="s">
        <v>153</v>
      </c>
      <c r="E110" s="234" t="s">
        <v>19</v>
      </c>
      <c r="F110" s="235" t="s">
        <v>347</v>
      </c>
      <c r="G110" s="233"/>
      <c r="H110" s="236">
        <v>30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153</v>
      </c>
      <c r="AU110" s="242" t="s">
        <v>82</v>
      </c>
      <c r="AV110" s="13" t="s">
        <v>82</v>
      </c>
      <c r="AW110" s="13" t="s">
        <v>32</v>
      </c>
      <c r="AX110" s="13" t="s">
        <v>80</v>
      </c>
      <c r="AY110" s="242" t="s">
        <v>134</v>
      </c>
    </row>
    <row r="111" s="2" customFormat="1" ht="16.5" customHeight="1">
      <c r="A111" s="38"/>
      <c r="B111" s="39"/>
      <c r="C111" s="212" t="s">
        <v>166</v>
      </c>
      <c r="D111" s="212" t="s">
        <v>137</v>
      </c>
      <c r="E111" s="213" t="s">
        <v>156</v>
      </c>
      <c r="F111" s="214" t="s">
        <v>157</v>
      </c>
      <c r="G111" s="215" t="s">
        <v>140</v>
      </c>
      <c r="H111" s="216">
        <v>1</v>
      </c>
      <c r="I111" s="217"/>
      <c r="J111" s="218">
        <f>ROUND(I111*H111,2)</f>
        <v>0</v>
      </c>
      <c r="K111" s="214" t="s">
        <v>141</v>
      </c>
      <c r="L111" s="44"/>
      <c r="M111" s="219" t="s">
        <v>19</v>
      </c>
      <c r="N111" s="220" t="s">
        <v>44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142</v>
      </c>
      <c r="AT111" s="223" t="s">
        <v>137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142</v>
      </c>
      <c r="BM111" s="223" t="s">
        <v>348</v>
      </c>
    </row>
    <row r="112" s="2" customFormat="1">
      <c r="A112" s="38"/>
      <c r="B112" s="39"/>
      <c r="C112" s="40"/>
      <c r="D112" s="225" t="s">
        <v>144</v>
      </c>
      <c r="E112" s="40"/>
      <c r="F112" s="226" t="s">
        <v>159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82</v>
      </c>
    </row>
    <row r="113" s="2" customFormat="1">
      <c r="A113" s="38"/>
      <c r="B113" s="39"/>
      <c r="C113" s="40"/>
      <c r="D113" s="230" t="s">
        <v>146</v>
      </c>
      <c r="E113" s="40"/>
      <c r="F113" s="231" t="s">
        <v>160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146</v>
      </c>
      <c r="AU113" s="17" t="s">
        <v>82</v>
      </c>
    </row>
    <row r="114" s="2" customFormat="1" ht="24.15" customHeight="1">
      <c r="A114" s="38"/>
      <c r="B114" s="39"/>
      <c r="C114" s="212" t="s">
        <v>177</v>
      </c>
      <c r="D114" s="212" t="s">
        <v>137</v>
      </c>
      <c r="E114" s="213" t="s">
        <v>349</v>
      </c>
      <c r="F114" s="214" t="s">
        <v>350</v>
      </c>
      <c r="G114" s="215" t="s">
        <v>140</v>
      </c>
      <c r="H114" s="216">
        <v>1</v>
      </c>
      <c r="I114" s="217"/>
      <c r="J114" s="218">
        <f>ROUND(I114*H114,2)</f>
        <v>0</v>
      </c>
      <c r="K114" s="214" t="s">
        <v>141</v>
      </c>
      <c r="L114" s="44"/>
      <c r="M114" s="219" t="s">
        <v>19</v>
      </c>
      <c r="N114" s="220" t="s">
        <v>44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142</v>
      </c>
      <c r="AT114" s="223" t="s">
        <v>137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142</v>
      </c>
      <c r="BM114" s="223" t="s">
        <v>351</v>
      </c>
    </row>
    <row r="115" s="2" customFormat="1">
      <c r="A115" s="38"/>
      <c r="B115" s="39"/>
      <c r="C115" s="40"/>
      <c r="D115" s="225" t="s">
        <v>144</v>
      </c>
      <c r="E115" s="40"/>
      <c r="F115" s="226" t="s">
        <v>352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82</v>
      </c>
    </row>
    <row r="116" s="2" customFormat="1">
      <c r="A116" s="38"/>
      <c r="B116" s="39"/>
      <c r="C116" s="40"/>
      <c r="D116" s="230" t="s">
        <v>146</v>
      </c>
      <c r="E116" s="40"/>
      <c r="F116" s="231" t="s">
        <v>353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146</v>
      </c>
      <c r="AU116" s="17" t="s">
        <v>82</v>
      </c>
    </row>
    <row r="117" s="12" customFormat="1" ht="25.92" customHeight="1">
      <c r="A117" s="12"/>
      <c r="B117" s="196"/>
      <c r="C117" s="197"/>
      <c r="D117" s="198" t="s">
        <v>72</v>
      </c>
      <c r="E117" s="199" t="s">
        <v>173</v>
      </c>
      <c r="F117" s="199" t="s">
        <v>174</v>
      </c>
      <c r="G117" s="197"/>
      <c r="H117" s="197"/>
      <c r="I117" s="200"/>
      <c r="J117" s="201">
        <f>BK117</f>
        <v>0</v>
      </c>
      <c r="K117" s="197"/>
      <c r="L117" s="202"/>
      <c r="M117" s="203"/>
      <c r="N117" s="204"/>
      <c r="O117" s="204"/>
      <c r="P117" s="205">
        <f>P118</f>
        <v>0</v>
      </c>
      <c r="Q117" s="204"/>
      <c r="R117" s="205">
        <f>R118</f>
        <v>0.15754299999999999</v>
      </c>
      <c r="S117" s="204"/>
      <c r="T117" s="206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82</v>
      </c>
      <c r="AT117" s="208" t="s">
        <v>72</v>
      </c>
      <c r="AU117" s="208" t="s">
        <v>73</v>
      </c>
      <c r="AY117" s="207" t="s">
        <v>134</v>
      </c>
      <c r="BK117" s="209">
        <f>BK118</f>
        <v>0</v>
      </c>
    </row>
    <row r="118" s="12" customFormat="1" ht="22.8" customHeight="1">
      <c r="A118" s="12"/>
      <c r="B118" s="196"/>
      <c r="C118" s="197"/>
      <c r="D118" s="198" t="s">
        <v>72</v>
      </c>
      <c r="E118" s="210" t="s">
        <v>192</v>
      </c>
      <c r="F118" s="210" t="s">
        <v>193</v>
      </c>
      <c r="G118" s="197"/>
      <c r="H118" s="197"/>
      <c r="I118" s="200"/>
      <c r="J118" s="211">
        <f>BK118</f>
        <v>0</v>
      </c>
      <c r="K118" s="197"/>
      <c r="L118" s="202"/>
      <c r="M118" s="203"/>
      <c r="N118" s="204"/>
      <c r="O118" s="204"/>
      <c r="P118" s="205">
        <f>SUM(P119:P143)</f>
        <v>0</v>
      </c>
      <c r="Q118" s="204"/>
      <c r="R118" s="205">
        <f>SUM(R119:R143)</f>
        <v>0.15754299999999999</v>
      </c>
      <c r="S118" s="204"/>
      <c r="T118" s="206">
        <f>SUM(T119:T143)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7" t="s">
        <v>82</v>
      </c>
      <c r="AT118" s="208" t="s">
        <v>72</v>
      </c>
      <c r="AU118" s="208" t="s">
        <v>80</v>
      </c>
      <c r="AY118" s="207" t="s">
        <v>134</v>
      </c>
      <c r="BK118" s="209">
        <f>SUM(BK119:BK143)</f>
        <v>0</v>
      </c>
    </row>
    <row r="119" s="2" customFormat="1" ht="16.5" customHeight="1">
      <c r="A119" s="38"/>
      <c r="B119" s="39"/>
      <c r="C119" s="212" t="s">
        <v>185</v>
      </c>
      <c r="D119" s="212" t="s">
        <v>137</v>
      </c>
      <c r="E119" s="213" t="s">
        <v>354</v>
      </c>
      <c r="F119" s="214" t="s">
        <v>355</v>
      </c>
      <c r="G119" s="215" t="s">
        <v>356</v>
      </c>
      <c r="H119" s="216">
        <v>101.7</v>
      </c>
      <c r="I119" s="217"/>
      <c r="J119" s="218">
        <f>ROUND(I119*H119,2)</f>
        <v>0</v>
      </c>
      <c r="K119" s="214" t="s">
        <v>141</v>
      </c>
      <c r="L119" s="44"/>
      <c r="M119" s="219" t="s">
        <v>19</v>
      </c>
      <c r="N119" s="220" t="s">
        <v>44</v>
      </c>
      <c r="O119" s="84"/>
      <c r="P119" s="221">
        <f>O119*H119</f>
        <v>0</v>
      </c>
      <c r="Q119" s="221">
        <v>0.00122</v>
      </c>
      <c r="R119" s="221">
        <f>Q119*H119</f>
        <v>0.124074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181</v>
      </c>
      <c r="AT119" s="223" t="s">
        <v>137</v>
      </c>
      <c r="AU119" s="223" t="s">
        <v>82</v>
      </c>
      <c r="AY119" s="17" t="s">
        <v>134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181</v>
      </c>
      <c r="BM119" s="223" t="s">
        <v>357</v>
      </c>
    </row>
    <row r="120" s="2" customFormat="1">
      <c r="A120" s="38"/>
      <c r="B120" s="39"/>
      <c r="C120" s="40"/>
      <c r="D120" s="225" t="s">
        <v>144</v>
      </c>
      <c r="E120" s="40"/>
      <c r="F120" s="226" t="s">
        <v>355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144</v>
      </c>
      <c r="AU120" s="17" t="s">
        <v>82</v>
      </c>
    </row>
    <row r="121" s="2" customFormat="1">
      <c r="A121" s="38"/>
      <c r="B121" s="39"/>
      <c r="C121" s="40"/>
      <c r="D121" s="230" t="s">
        <v>146</v>
      </c>
      <c r="E121" s="40"/>
      <c r="F121" s="231" t="s">
        <v>358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146</v>
      </c>
      <c r="AU121" s="17" t="s">
        <v>82</v>
      </c>
    </row>
    <row r="122" s="2" customFormat="1">
      <c r="A122" s="38"/>
      <c r="B122" s="39"/>
      <c r="C122" s="40"/>
      <c r="D122" s="225" t="s">
        <v>223</v>
      </c>
      <c r="E122" s="40"/>
      <c r="F122" s="243" t="s">
        <v>359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223</v>
      </c>
      <c r="AU122" s="17" t="s">
        <v>82</v>
      </c>
    </row>
    <row r="123" s="13" customFormat="1">
      <c r="A123" s="13"/>
      <c r="B123" s="232"/>
      <c r="C123" s="233"/>
      <c r="D123" s="225" t="s">
        <v>153</v>
      </c>
      <c r="E123" s="234" t="s">
        <v>19</v>
      </c>
      <c r="F123" s="235" t="s">
        <v>360</v>
      </c>
      <c r="G123" s="233"/>
      <c r="H123" s="236">
        <v>101.7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153</v>
      </c>
      <c r="AU123" s="242" t="s">
        <v>82</v>
      </c>
      <c r="AV123" s="13" t="s">
        <v>82</v>
      </c>
      <c r="AW123" s="13" t="s">
        <v>32</v>
      </c>
      <c r="AX123" s="13" t="s">
        <v>80</v>
      </c>
      <c r="AY123" s="242" t="s">
        <v>134</v>
      </c>
    </row>
    <row r="124" s="2" customFormat="1" ht="16.5" customHeight="1">
      <c r="A124" s="38"/>
      <c r="B124" s="39"/>
      <c r="C124" s="212" t="s">
        <v>194</v>
      </c>
      <c r="D124" s="212" t="s">
        <v>137</v>
      </c>
      <c r="E124" s="213" t="s">
        <v>361</v>
      </c>
      <c r="F124" s="214" t="s">
        <v>362</v>
      </c>
      <c r="G124" s="215" t="s">
        <v>356</v>
      </c>
      <c r="H124" s="216">
        <v>0.059999999999999998</v>
      </c>
      <c r="I124" s="217"/>
      <c r="J124" s="218">
        <f>ROUND(I124*H124,2)</f>
        <v>0</v>
      </c>
      <c r="K124" s="214" t="s">
        <v>141</v>
      </c>
      <c r="L124" s="44"/>
      <c r="M124" s="219" t="s">
        <v>19</v>
      </c>
      <c r="N124" s="220" t="s">
        <v>44</v>
      </c>
      <c r="O124" s="84"/>
      <c r="P124" s="221">
        <f>O124*H124</f>
        <v>0</v>
      </c>
      <c r="Q124" s="221">
        <v>0.00122</v>
      </c>
      <c r="R124" s="221">
        <f>Q124*H124</f>
        <v>7.319999999999999E-05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181</v>
      </c>
      <c r="AT124" s="223" t="s">
        <v>137</v>
      </c>
      <c r="AU124" s="223" t="s">
        <v>82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181</v>
      </c>
      <c r="BM124" s="223" t="s">
        <v>363</v>
      </c>
    </row>
    <row r="125" s="2" customFormat="1">
      <c r="A125" s="38"/>
      <c r="B125" s="39"/>
      <c r="C125" s="40"/>
      <c r="D125" s="225" t="s">
        <v>144</v>
      </c>
      <c r="E125" s="40"/>
      <c r="F125" s="226" t="s">
        <v>362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144</v>
      </c>
      <c r="AU125" s="17" t="s">
        <v>82</v>
      </c>
    </row>
    <row r="126" s="2" customFormat="1">
      <c r="A126" s="38"/>
      <c r="B126" s="39"/>
      <c r="C126" s="40"/>
      <c r="D126" s="230" t="s">
        <v>146</v>
      </c>
      <c r="E126" s="40"/>
      <c r="F126" s="231" t="s">
        <v>364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82</v>
      </c>
    </row>
    <row r="127" s="2" customFormat="1">
      <c r="A127" s="38"/>
      <c r="B127" s="39"/>
      <c r="C127" s="40"/>
      <c r="D127" s="225" t="s">
        <v>223</v>
      </c>
      <c r="E127" s="40"/>
      <c r="F127" s="243" t="s">
        <v>365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223</v>
      </c>
      <c r="AU127" s="17" t="s">
        <v>82</v>
      </c>
    </row>
    <row r="128" s="2" customFormat="1" ht="16.5" customHeight="1">
      <c r="A128" s="38"/>
      <c r="B128" s="39"/>
      <c r="C128" s="212" t="s">
        <v>201</v>
      </c>
      <c r="D128" s="212" t="s">
        <v>137</v>
      </c>
      <c r="E128" s="213" t="s">
        <v>366</v>
      </c>
      <c r="F128" s="214" t="s">
        <v>367</v>
      </c>
      <c r="G128" s="215" t="s">
        <v>356</v>
      </c>
      <c r="H128" s="216">
        <v>1.1399999999999999</v>
      </c>
      <c r="I128" s="217"/>
      <c r="J128" s="218">
        <f>ROUND(I128*H128,2)</f>
        <v>0</v>
      </c>
      <c r="K128" s="214" t="s">
        <v>141</v>
      </c>
      <c r="L128" s="44"/>
      <c r="M128" s="219" t="s">
        <v>19</v>
      </c>
      <c r="N128" s="220" t="s">
        <v>44</v>
      </c>
      <c r="O128" s="84"/>
      <c r="P128" s="221">
        <f>O128*H128</f>
        <v>0</v>
      </c>
      <c r="Q128" s="221">
        <v>0.012540000000000001</v>
      </c>
      <c r="R128" s="221">
        <f>Q128*H128</f>
        <v>0.0142956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181</v>
      </c>
      <c r="AT128" s="223" t="s">
        <v>137</v>
      </c>
      <c r="AU128" s="223" t="s">
        <v>82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181</v>
      </c>
      <c r="BM128" s="223" t="s">
        <v>368</v>
      </c>
    </row>
    <row r="129" s="2" customFormat="1">
      <c r="A129" s="38"/>
      <c r="B129" s="39"/>
      <c r="C129" s="40"/>
      <c r="D129" s="225" t="s">
        <v>144</v>
      </c>
      <c r="E129" s="40"/>
      <c r="F129" s="226" t="s">
        <v>369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82</v>
      </c>
    </row>
    <row r="130" s="2" customFormat="1">
      <c r="A130" s="38"/>
      <c r="B130" s="39"/>
      <c r="C130" s="40"/>
      <c r="D130" s="230" t="s">
        <v>146</v>
      </c>
      <c r="E130" s="40"/>
      <c r="F130" s="231" t="s">
        <v>370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146</v>
      </c>
      <c r="AU130" s="17" t="s">
        <v>82</v>
      </c>
    </row>
    <row r="131" s="2" customFormat="1" ht="16.5" customHeight="1">
      <c r="A131" s="38"/>
      <c r="B131" s="39"/>
      <c r="C131" s="212" t="s">
        <v>210</v>
      </c>
      <c r="D131" s="212" t="s">
        <v>137</v>
      </c>
      <c r="E131" s="213" t="s">
        <v>371</v>
      </c>
      <c r="F131" s="214" t="s">
        <v>372</v>
      </c>
      <c r="G131" s="215" t="s">
        <v>213</v>
      </c>
      <c r="H131" s="216">
        <v>0.88</v>
      </c>
      <c r="I131" s="217"/>
      <c r="J131" s="218">
        <f>ROUND(I131*H131,2)</f>
        <v>0</v>
      </c>
      <c r="K131" s="214" t="s">
        <v>141</v>
      </c>
      <c r="L131" s="44"/>
      <c r="M131" s="219" t="s">
        <v>19</v>
      </c>
      <c r="N131" s="220" t="s">
        <v>44</v>
      </c>
      <c r="O131" s="84"/>
      <c r="P131" s="221">
        <f>O131*H131</f>
        <v>0</v>
      </c>
      <c r="Q131" s="221">
        <v>0.01363</v>
      </c>
      <c r="R131" s="221">
        <f>Q131*H131</f>
        <v>0.011994400000000001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181</v>
      </c>
      <c r="AT131" s="223" t="s">
        <v>137</v>
      </c>
      <c r="AU131" s="223" t="s">
        <v>82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181</v>
      </c>
      <c r="BM131" s="223" t="s">
        <v>373</v>
      </c>
    </row>
    <row r="132" s="2" customFormat="1">
      <c r="A132" s="38"/>
      <c r="B132" s="39"/>
      <c r="C132" s="40"/>
      <c r="D132" s="225" t="s">
        <v>144</v>
      </c>
      <c r="E132" s="40"/>
      <c r="F132" s="226" t="s">
        <v>374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82</v>
      </c>
    </row>
    <row r="133" s="2" customFormat="1">
      <c r="A133" s="38"/>
      <c r="B133" s="39"/>
      <c r="C133" s="40"/>
      <c r="D133" s="230" t="s">
        <v>146</v>
      </c>
      <c r="E133" s="40"/>
      <c r="F133" s="231" t="s">
        <v>375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82</v>
      </c>
    </row>
    <row r="134" s="2" customFormat="1">
      <c r="A134" s="38"/>
      <c r="B134" s="39"/>
      <c r="C134" s="40"/>
      <c r="D134" s="225" t="s">
        <v>223</v>
      </c>
      <c r="E134" s="40"/>
      <c r="F134" s="243" t="s">
        <v>376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223</v>
      </c>
      <c r="AU134" s="17" t="s">
        <v>82</v>
      </c>
    </row>
    <row r="135" s="13" customFormat="1">
      <c r="A135" s="13"/>
      <c r="B135" s="232"/>
      <c r="C135" s="233"/>
      <c r="D135" s="225" t="s">
        <v>153</v>
      </c>
      <c r="E135" s="234" t="s">
        <v>19</v>
      </c>
      <c r="F135" s="235" t="s">
        <v>377</v>
      </c>
      <c r="G135" s="233"/>
      <c r="H135" s="236">
        <v>0.88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153</v>
      </c>
      <c r="AU135" s="242" t="s">
        <v>82</v>
      </c>
      <c r="AV135" s="13" t="s">
        <v>82</v>
      </c>
      <c r="AW135" s="13" t="s">
        <v>32</v>
      </c>
      <c r="AX135" s="13" t="s">
        <v>80</v>
      </c>
      <c r="AY135" s="242" t="s">
        <v>134</v>
      </c>
    </row>
    <row r="136" s="2" customFormat="1" ht="16.5" customHeight="1">
      <c r="A136" s="38"/>
      <c r="B136" s="39"/>
      <c r="C136" s="212" t="s">
        <v>217</v>
      </c>
      <c r="D136" s="212" t="s">
        <v>137</v>
      </c>
      <c r="E136" s="213" t="s">
        <v>378</v>
      </c>
      <c r="F136" s="214" t="s">
        <v>379</v>
      </c>
      <c r="G136" s="215" t="s">
        <v>213</v>
      </c>
      <c r="H136" s="216">
        <v>0.26000000000000001</v>
      </c>
      <c r="I136" s="217"/>
      <c r="J136" s="218">
        <f>ROUND(I136*H136,2)</f>
        <v>0</v>
      </c>
      <c r="K136" s="214" t="s">
        <v>141</v>
      </c>
      <c r="L136" s="44"/>
      <c r="M136" s="219" t="s">
        <v>19</v>
      </c>
      <c r="N136" s="220" t="s">
        <v>44</v>
      </c>
      <c r="O136" s="84"/>
      <c r="P136" s="221">
        <f>O136*H136</f>
        <v>0</v>
      </c>
      <c r="Q136" s="221">
        <v>0.02733</v>
      </c>
      <c r="R136" s="221">
        <f>Q136*H136</f>
        <v>0.0071058000000000007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181</v>
      </c>
      <c r="AT136" s="223" t="s">
        <v>137</v>
      </c>
      <c r="AU136" s="223" t="s">
        <v>82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80</v>
      </c>
      <c r="BK136" s="224">
        <f>ROUND(I136*H136,2)</f>
        <v>0</v>
      </c>
      <c r="BL136" s="17" t="s">
        <v>181</v>
      </c>
      <c r="BM136" s="223" t="s">
        <v>380</v>
      </c>
    </row>
    <row r="137" s="2" customFormat="1">
      <c r="A137" s="38"/>
      <c r="B137" s="39"/>
      <c r="C137" s="40"/>
      <c r="D137" s="225" t="s">
        <v>144</v>
      </c>
      <c r="E137" s="40"/>
      <c r="F137" s="226" t="s">
        <v>381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82</v>
      </c>
    </row>
    <row r="138" s="2" customFormat="1">
      <c r="A138" s="38"/>
      <c r="B138" s="39"/>
      <c r="C138" s="40"/>
      <c r="D138" s="230" t="s">
        <v>146</v>
      </c>
      <c r="E138" s="40"/>
      <c r="F138" s="231" t="s">
        <v>382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146</v>
      </c>
      <c r="AU138" s="17" t="s">
        <v>82</v>
      </c>
    </row>
    <row r="139" s="2" customFormat="1">
      <c r="A139" s="38"/>
      <c r="B139" s="39"/>
      <c r="C139" s="40"/>
      <c r="D139" s="225" t="s">
        <v>223</v>
      </c>
      <c r="E139" s="40"/>
      <c r="F139" s="243" t="s">
        <v>383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223</v>
      </c>
      <c r="AU139" s="17" t="s">
        <v>82</v>
      </c>
    </row>
    <row r="140" s="13" customFormat="1">
      <c r="A140" s="13"/>
      <c r="B140" s="232"/>
      <c r="C140" s="233"/>
      <c r="D140" s="225" t="s">
        <v>153</v>
      </c>
      <c r="E140" s="234" t="s">
        <v>19</v>
      </c>
      <c r="F140" s="235" t="s">
        <v>384</v>
      </c>
      <c r="G140" s="233"/>
      <c r="H140" s="236">
        <v>0.26000000000000001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153</v>
      </c>
      <c r="AU140" s="242" t="s">
        <v>82</v>
      </c>
      <c r="AV140" s="13" t="s">
        <v>82</v>
      </c>
      <c r="AW140" s="13" t="s">
        <v>32</v>
      </c>
      <c r="AX140" s="13" t="s">
        <v>80</v>
      </c>
      <c r="AY140" s="242" t="s">
        <v>134</v>
      </c>
    </row>
    <row r="141" s="2" customFormat="1" ht="16.5" customHeight="1">
      <c r="A141" s="38"/>
      <c r="B141" s="39"/>
      <c r="C141" s="212" t="s">
        <v>8</v>
      </c>
      <c r="D141" s="212" t="s">
        <v>137</v>
      </c>
      <c r="E141" s="213" t="s">
        <v>385</v>
      </c>
      <c r="F141" s="214" t="s">
        <v>386</v>
      </c>
      <c r="G141" s="215" t="s">
        <v>140</v>
      </c>
      <c r="H141" s="216">
        <v>0.10000000000000001</v>
      </c>
      <c r="I141" s="217"/>
      <c r="J141" s="218">
        <f>ROUND(I141*H141,2)</f>
        <v>0</v>
      </c>
      <c r="K141" s="214" t="s">
        <v>141</v>
      </c>
      <c r="L141" s="44"/>
      <c r="M141" s="219" t="s">
        <v>19</v>
      </c>
      <c r="N141" s="220" t="s">
        <v>44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181</v>
      </c>
      <c r="AT141" s="223" t="s">
        <v>137</v>
      </c>
      <c r="AU141" s="223" t="s">
        <v>82</v>
      </c>
      <c r="AY141" s="17" t="s">
        <v>134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181</v>
      </c>
      <c r="BM141" s="223" t="s">
        <v>387</v>
      </c>
    </row>
    <row r="142" s="2" customFormat="1">
      <c r="A142" s="38"/>
      <c r="B142" s="39"/>
      <c r="C142" s="40"/>
      <c r="D142" s="225" t="s">
        <v>144</v>
      </c>
      <c r="E142" s="40"/>
      <c r="F142" s="226" t="s">
        <v>388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144</v>
      </c>
      <c r="AU142" s="17" t="s">
        <v>82</v>
      </c>
    </row>
    <row r="143" s="2" customFormat="1">
      <c r="A143" s="38"/>
      <c r="B143" s="39"/>
      <c r="C143" s="40"/>
      <c r="D143" s="230" t="s">
        <v>146</v>
      </c>
      <c r="E143" s="40"/>
      <c r="F143" s="231" t="s">
        <v>389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146</v>
      </c>
      <c r="AU143" s="17" t="s">
        <v>82</v>
      </c>
    </row>
    <row r="144" s="12" customFormat="1" ht="25.92" customHeight="1">
      <c r="A144" s="12"/>
      <c r="B144" s="196"/>
      <c r="C144" s="197"/>
      <c r="D144" s="198" t="s">
        <v>72</v>
      </c>
      <c r="E144" s="199" t="s">
        <v>390</v>
      </c>
      <c r="F144" s="199" t="s">
        <v>391</v>
      </c>
      <c r="G144" s="197"/>
      <c r="H144" s="197"/>
      <c r="I144" s="200"/>
      <c r="J144" s="201">
        <f>BK144</f>
        <v>0</v>
      </c>
      <c r="K144" s="197"/>
      <c r="L144" s="202"/>
      <c r="M144" s="203"/>
      <c r="N144" s="204"/>
      <c r="O144" s="204"/>
      <c r="P144" s="205">
        <f>P145</f>
        <v>0</v>
      </c>
      <c r="Q144" s="204"/>
      <c r="R144" s="205">
        <f>R145</f>
        <v>0</v>
      </c>
      <c r="S144" s="204"/>
      <c r="T144" s="206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155</v>
      </c>
      <c r="AT144" s="208" t="s">
        <v>72</v>
      </c>
      <c r="AU144" s="208" t="s">
        <v>73</v>
      </c>
      <c r="AY144" s="207" t="s">
        <v>134</v>
      </c>
      <c r="BK144" s="209">
        <f>BK145</f>
        <v>0</v>
      </c>
    </row>
    <row r="145" s="12" customFormat="1" ht="22.8" customHeight="1">
      <c r="A145" s="12"/>
      <c r="B145" s="196"/>
      <c r="C145" s="197"/>
      <c r="D145" s="198" t="s">
        <v>72</v>
      </c>
      <c r="E145" s="210" t="s">
        <v>392</v>
      </c>
      <c r="F145" s="210" t="s">
        <v>393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SUM(P146:P153)</f>
        <v>0</v>
      </c>
      <c r="Q145" s="204"/>
      <c r="R145" s="205">
        <f>SUM(R146:R153)</f>
        <v>0</v>
      </c>
      <c r="S145" s="204"/>
      <c r="T145" s="206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155</v>
      </c>
      <c r="AT145" s="208" t="s">
        <v>72</v>
      </c>
      <c r="AU145" s="208" t="s">
        <v>80</v>
      </c>
      <c r="AY145" s="207" t="s">
        <v>134</v>
      </c>
      <c r="BK145" s="209">
        <f>SUM(BK146:BK153)</f>
        <v>0</v>
      </c>
    </row>
    <row r="146" s="2" customFormat="1" ht="24.15" customHeight="1">
      <c r="A146" s="38"/>
      <c r="B146" s="39"/>
      <c r="C146" s="212" t="s">
        <v>232</v>
      </c>
      <c r="D146" s="212" t="s">
        <v>137</v>
      </c>
      <c r="E146" s="213" t="s">
        <v>394</v>
      </c>
      <c r="F146" s="214" t="s">
        <v>395</v>
      </c>
      <c r="G146" s="215" t="s">
        <v>396</v>
      </c>
      <c r="H146" s="216">
        <v>1</v>
      </c>
      <c r="I146" s="217"/>
      <c r="J146" s="218">
        <f>ROUND(I146*H146,2)</f>
        <v>0</v>
      </c>
      <c r="K146" s="214" t="s">
        <v>141</v>
      </c>
      <c r="L146" s="44"/>
      <c r="M146" s="219" t="s">
        <v>19</v>
      </c>
      <c r="N146" s="220" t="s">
        <v>44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397</v>
      </c>
      <c r="AT146" s="223" t="s">
        <v>137</v>
      </c>
      <c r="AU146" s="223" t="s">
        <v>82</v>
      </c>
      <c r="AY146" s="17" t="s">
        <v>134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397</v>
      </c>
      <c r="BM146" s="223" t="s">
        <v>398</v>
      </c>
    </row>
    <row r="147" s="2" customFormat="1">
      <c r="A147" s="38"/>
      <c r="B147" s="39"/>
      <c r="C147" s="40"/>
      <c r="D147" s="225" t="s">
        <v>144</v>
      </c>
      <c r="E147" s="40"/>
      <c r="F147" s="226" t="s">
        <v>395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82</v>
      </c>
    </row>
    <row r="148" s="2" customFormat="1">
      <c r="A148" s="38"/>
      <c r="B148" s="39"/>
      <c r="C148" s="40"/>
      <c r="D148" s="230" t="s">
        <v>146</v>
      </c>
      <c r="E148" s="40"/>
      <c r="F148" s="231" t="s">
        <v>399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146</v>
      </c>
      <c r="AU148" s="17" t="s">
        <v>82</v>
      </c>
    </row>
    <row r="149" s="2" customFormat="1">
      <c r="A149" s="38"/>
      <c r="B149" s="39"/>
      <c r="C149" s="40"/>
      <c r="D149" s="225" t="s">
        <v>223</v>
      </c>
      <c r="E149" s="40"/>
      <c r="F149" s="243" t="s">
        <v>400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223</v>
      </c>
      <c r="AU149" s="17" t="s">
        <v>82</v>
      </c>
    </row>
    <row r="150" s="2" customFormat="1" ht="21.75" customHeight="1">
      <c r="A150" s="38"/>
      <c r="B150" s="39"/>
      <c r="C150" s="212" t="s">
        <v>239</v>
      </c>
      <c r="D150" s="212" t="s">
        <v>137</v>
      </c>
      <c r="E150" s="213" t="s">
        <v>401</v>
      </c>
      <c r="F150" s="214" t="s">
        <v>402</v>
      </c>
      <c r="G150" s="215" t="s">
        <v>396</v>
      </c>
      <c r="H150" s="216">
        <v>1</v>
      </c>
      <c r="I150" s="217"/>
      <c r="J150" s="218">
        <f>ROUND(I150*H150,2)</f>
        <v>0</v>
      </c>
      <c r="K150" s="214" t="s">
        <v>141</v>
      </c>
      <c r="L150" s="44"/>
      <c r="M150" s="219" t="s">
        <v>19</v>
      </c>
      <c r="N150" s="220" t="s">
        <v>44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397</v>
      </c>
      <c r="AT150" s="223" t="s">
        <v>137</v>
      </c>
      <c r="AU150" s="223" t="s">
        <v>82</v>
      </c>
      <c r="AY150" s="17" t="s">
        <v>134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397</v>
      </c>
      <c r="BM150" s="223" t="s">
        <v>403</v>
      </c>
    </row>
    <row r="151" s="2" customFormat="1">
      <c r="A151" s="38"/>
      <c r="B151" s="39"/>
      <c r="C151" s="40"/>
      <c r="D151" s="225" t="s">
        <v>144</v>
      </c>
      <c r="E151" s="40"/>
      <c r="F151" s="226" t="s">
        <v>402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82</v>
      </c>
    </row>
    <row r="152" s="2" customFormat="1">
      <c r="A152" s="38"/>
      <c r="B152" s="39"/>
      <c r="C152" s="40"/>
      <c r="D152" s="230" t="s">
        <v>146</v>
      </c>
      <c r="E152" s="40"/>
      <c r="F152" s="231" t="s">
        <v>404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146</v>
      </c>
      <c r="AU152" s="17" t="s">
        <v>82</v>
      </c>
    </row>
    <row r="153" s="2" customFormat="1">
      <c r="A153" s="38"/>
      <c r="B153" s="39"/>
      <c r="C153" s="40"/>
      <c r="D153" s="225" t="s">
        <v>223</v>
      </c>
      <c r="E153" s="40"/>
      <c r="F153" s="243" t="s">
        <v>405</v>
      </c>
      <c r="G153" s="40"/>
      <c r="H153" s="40"/>
      <c r="I153" s="227"/>
      <c r="J153" s="40"/>
      <c r="K153" s="40"/>
      <c r="L153" s="44"/>
      <c r="M153" s="247"/>
      <c r="N153" s="248"/>
      <c r="O153" s="249"/>
      <c r="P153" s="249"/>
      <c r="Q153" s="249"/>
      <c r="R153" s="249"/>
      <c r="S153" s="249"/>
      <c r="T153" s="250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223</v>
      </c>
      <c r="AU153" s="17" t="s">
        <v>82</v>
      </c>
    </row>
    <row r="154" s="2" customFormat="1" ht="6.96" customHeight="1">
      <c r="A154" s="38"/>
      <c r="B154" s="59"/>
      <c r="C154" s="60"/>
      <c r="D154" s="60"/>
      <c r="E154" s="60"/>
      <c r="F154" s="60"/>
      <c r="G154" s="60"/>
      <c r="H154" s="60"/>
      <c r="I154" s="60"/>
      <c r="J154" s="60"/>
      <c r="K154" s="60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9nwvuf5pi3bpEUTeSK/YDURMSDsYPJP6aHwL8DAT8qw8+aVOutow7SZpmXPLkkX7jrJjC/ytGIHdRfKzqIBolw==" hashValue="ukKQP2d1HNmtEtcG8XuUzoTwEyWCmnOVi9dQZmqLkGpoHRM5dsKQnsGN3RGSX91dwqQu5rRbmuUP4Dv2DjW1ew==" algorithmName="SHA-512" password="CC35"/>
  <autoFilter ref="C91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4_01/949101111"/>
    <hyperlink ref="F101" r:id="rId2" display="https://podminky.urs.cz/item/CS_URS_2024_01/952901114"/>
    <hyperlink ref="F106" r:id="rId3" display="https://podminky.urs.cz/item/CS_URS_2024_01/997013155"/>
    <hyperlink ref="F109" r:id="rId4" display="https://podminky.urs.cz/item/CS_URS_2024_01/997013509"/>
    <hyperlink ref="F113" r:id="rId5" display="https://podminky.urs.cz/item/CS_URS_2024_01/997013511"/>
    <hyperlink ref="F116" r:id="rId6" display="https://podminky.urs.cz/item/CS_URS_2024_01/997013871"/>
    <hyperlink ref="F121" r:id="rId7" display="https://podminky.urs.cz/item/CS_URS_2024_01/762083111"/>
    <hyperlink ref="F126" r:id="rId8" display="https://podminky.urs.cz/item/CS_URS_2024_01/762083111.1"/>
    <hyperlink ref="F130" r:id="rId9" display="https://podminky.urs.cz/item/CS_URS_2024_01/762195000"/>
    <hyperlink ref="F133" r:id="rId10" display="https://podminky.urs.cz/item/CS_URS_2024_01/762332922"/>
    <hyperlink ref="F138" r:id="rId11" display="https://podminky.urs.cz/item/CS_URS_2024_01/762332924"/>
    <hyperlink ref="F143" r:id="rId12" display="https://podminky.urs.cz/item/CS_URS_2024_01/998762103"/>
    <hyperlink ref="F148" r:id="rId13" display="https://podminky.urs.cz/item/CS_URS_2024_01/210203403"/>
    <hyperlink ref="F152" r:id="rId14" display="https://podminky.urs.cz/item/CS_URS_2024_01/2182034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406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28. 5. 2024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36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ROUND(J95,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ROUND((SUM(BE95:BE398)),  2)</f>
        <v>0</v>
      </c>
      <c r="G35" s="38"/>
      <c r="H35" s="38"/>
      <c r="I35" s="157">
        <v>0.20999999999999999</v>
      </c>
      <c r="J35" s="156">
        <f>ROUND(((SUM(BE95:BE398))*I35),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ROUND((SUM(BF95:BF398)),  2)</f>
        <v>0</v>
      </c>
      <c r="G36" s="38"/>
      <c r="H36" s="38"/>
      <c r="I36" s="157">
        <v>0.12</v>
      </c>
      <c r="J36" s="156">
        <f>ROUND(((SUM(BF95:BF398))*I36),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ROUND((SUM(BG95:BG398)),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ROUND((SUM(BH95:BH398)),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ROUND((SUM(BI95:BI398)),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střechy a fasády tělocvičny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03 - Střecha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Sokola Tůmy 402/12</v>
      </c>
      <c r="G56" s="40"/>
      <c r="H56" s="40"/>
      <c r="I56" s="32" t="s">
        <v>23</v>
      </c>
      <c r="J56" s="72" t="str">
        <f>IF(J14="","",J14)</f>
        <v>28. 5. 2024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J95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s="9" customFormat="1" ht="24.96" customHeight="1">
      <c r="A64" s="9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J96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407</v>
      </c>
      <c r="E65" s="182"/>
      <c r="F65" s="182"/>
      <c r="G65" s="182"/>
      <c r="H65" s="182"/>
      <c r="I65" s="182"/>
      <c r="J65" s="183">
        <f>J97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408</v>
      </c>
      <c r="E66" s="182"/>
      <c r="F66" s="182"/>
      <c r="G66" s="182"/>
      <c r="H66" s="182"/>
      <c r="I66" s="182"/>
      <c r="J66" s="183">
        <f>J101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4"/>
      <c r="C67" s="175"/>
      <c r="D67" s="176" t="s">
        <v>115</v>
      </c>
      <c r="E67" s="177"/>
      <c r="F67" s="177"/>
      <c r="G67" s="177"/>
      <c r="H67" s="177"/>
      <c r="I67" s="177"/>
      <c r="J67" s="178">
        <f>J105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0"/>
      <c r="C68" s="125"/>
      <c r="D68" s="181" t="s">
        <v>116</v>
      </c>
      <c r="E68" s="182"/>
      <c r="F68" s="182"/>
      <c r="G68" s="182"/>
      <c r="H68" s="182"/>
      <c r="I68" s="182"/>
      <c r="J68" s="183">
        <f>J106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117</v>
      </c>
      <c r="E69" s="182"/>
      <c r="F69" s="182"/>
      <c r="G69" s="182"/>
      <c r="H69" s="182"/>
      <c r="I69" s="182"/>
      <c r="J69" s="183">
        <f>J131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118</v>
      </c>
      <c r="E70" s="182"/>
      <c r="F70" s="182"/>
      <c r="G70" s="182"/>
      <c r="H70" s="182"/>
      <c r="I70" s="182"/>
      <c r="J70" s="183">
        <f>J160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409</v>
      </c>
      <c r="E71" s="182"/>
      <c r="F71" s="182"/>
      <c r="G71" s="182"/>
      <c r="H71" s="182"/>
      <c r="I71" s="182"/>
      <c r="J71" s="183">
        <f>J309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410</v>
      </c>
      <c r="E72" s="182"/>
      <c r="F72" s="182"/>
      <c r="G72" s="182"/>
      <c r="H72" s="182"/>
      <c r="I72" s="182"/>
      <c r="J72" s="183">
        <f>J332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411</v>
      </c>
      <c r="E73" s="182"/>
      <c r="F73" s="182"/>
      <c r="G73" s="182"/>
      <c r="H73" s="182"/>
      <c r="I73" s="182"/>
      <c r="J73" s="183">
        <f>J380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119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69" t="str">
        <f>E7</f>
        <v>Oprava střechy a fasády tělocvičny</v>
      </c>
      <c r="F83" s="32"/>
      <c r="G83" s="32"/>
      <c r="H83" s="32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105</v>
      </c>
      <c r="D84" s="22"/>
      <c r="E84" s="22"/>
      <c r="F84" s="22"/>
      <c r="G84" s="22"/>
      <c r="H84" s="22"/>
      <c r="I84" s="22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169" t="s">
        <v>106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E11</f>
        <v>03 - Střecha</v>
      </c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F14</f>
        <v>Sokola Tůmy 402/12</v>
      </c>
      <c r="G89" s="40"/>
      <c r="H89" s="40"/>
      <c r="I89" s="32" t="s">
        <v>23</v>
      </c>
      <c r="J89" s="72" t="str">
        <f>IF(J14="","",J14)</f>
        <v>28. 5. 2024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E17</f>
        <v xml:space="preserve"> </v>
      </c>
      <c r="G91" s="40"/>
      <c r="H91" s="40"/>
      <c r="I91" s="32" t="s">
        <v>31</v>
      </c>
      <c r="J91" s="36" t="str">
        <f>E23</f>
        <v xml:space="preserve">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IF(E20="","",E20)</f>
        <v>Vyplň údaj</v>
      </c>
      <c r="G92" s="40"/>
      <c r="H92" s="40"/>
      <c r="I92" s="32" t="s">
        <v>33</v>
      </c>
      <c r="J92" s="36" t="str">
        <f>E26</f>
        <v>Amun Pro s.r.o.</v>
      </c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1" customFormat="1" ht="29.28" customHeight="1">
      <c r="A94" s="185"/>
      <c r="B94" s="186"/>
      <c r="C94" s="187" t="s">
        <v>120</v>
      </c>
      <c r="D94" s="188" t="s">
        <v>58</v>
      </c>
      <c r="E94" s="188" t="s">
        <v>54</v>
      </c>
      <c r="F94" s="188" t="s">
        <v>55</v>
      </c>
      <c r="G94" s="188" t="s">
        <v>121</v>
      </c>
      <c r="H94" s="188" t="s">
        <v>122</v>
      </c>
      <c r="I94" s="188" t="s">
        <v>123</v>
      </c>
      <c r="J94" s="188" t="s">
        <v>111</v>
      </c>
      <c r="K94" s="189" t="s">
        <v>124</v>
      </c>
      <c r="L94" s="190"/>
      <c r="M94" s="92" t="s">
        <v>19</v>
      </c>
      <c r="N94" s="93" t="s">
        <v>43</v>
      </c>
      <c r="O94" s="93" t="s">
        <v>125</v>
      </c>
      <c r="P94" s="93" t="s">
        <v>126</v>
      </c>
      <c r="Q94" s="93" t="s">
        <v>127</v>
      </c>
      <c r="R94" s="93" t="s">
        <v>128</v>
      </c>
      <c r="S94" s="93" t="s">
        <v>129</v>
      </c>
      <c r="T94" s="94" t="s">
        <v>130</v>
      </c>
      <c r="U94" s="185"/>
      <c r="V94" s="185"/>
      <c r="W94" s="185"/>
      <c r="X94" s="185"/>
      <c r="Y94" s="185"/>
      <c r="Z94" s="185"/>
      <c r="AA94" s="185"/>
      <c r="AB94" s="185"/>
      <c r="AC94" s="185"/>
      <c r="AD94" s="185"/>
      <c r="AE94" s="185"/>
    </row>
    <row r="95" s="2" customFormat="1" ht="22.8" customHeight="1">
      <c r="A95" s="38"/>
      <c r="B95" s="39"/>
      <c r="C95" s="99" t="s">
        <v>131</v>
      </c>
      <c r="D95" s="40"/>
      <c r="E95" s="40"/>
      <c r="F95" s="40"/>
      <c r="G95" s="40"/>
      <c r="H95" s="40"/>
      <c r="I95" s="40"/>
      <c r="J95" s="191">
        <f>BK95</f>
        <v>0</v>
      </c>
      <c r="K95" s="40"/>
      <c r="L95" s="44"/>
      <c r="M95" s="95"/>
      <c r="N95" s="192"/>
      <c r="O95" s="96"/>
      <c r="P95" s="193">
        <f>P96+P105</f>
        <v>0</v>
      </c>
      <c r="Q95" s="96"/>
      <c r="R95" s="193">
        <f>R96+R105</f>
        <v>35.899510540000009</v>
      </c>
      <c r="S95" s="96"/>
      <c r="T95" s="194">
        <f>T96+T105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72</v>
      </c>
      <c r="AU95" s="17" t="s">
        <v>112</v>
      </c>
      <c r="BK95" s="195">
        <f>BK96+BK105</f>
        <v>0</v>
      </c>
    </row>
    <row r="96" s="12" customFormat="1" ht="25.92" customHeight="1">
      <c r="A96" s="12"/>
      <c r="B96" s="196"/>
      <c r="C96" s="197"/>
      <c r="D96" s="198" t="s">
        <v>72</v>
      </c>
      <c r="E96" s="199" t="s">
        <v>132</v>
      </c>
      <c r="F96" s="199" t="s">
        <v>133</v>
      </c>
      <c r="G96" s="197"/>
      <c r="H96" s="197"/>
      <c r="I96" s="200"/>
      <c r="J96" s="201">
        <f>BK96</f>
        <v>0</v>
      </c>
      <c r="K96" s="197"/>
      <c r="L96" s="202"/>
      <c r="M96" s="203"/>
      <c r="N96" s="204"/>
      <c r="O96" s="204"/>
      <c r="P96" s="205">
        <f>P97+P101</f>
        <v>0</v>
      </c>
      <c r="Q96" s="204"/>
      <c r="R96" s="205">
        <f>R97+R101</f>
        <v>5.5342000000000002</v>
      </c>
      <c r="S96" s="204"/>
      <c r="T96" s="206">
        <f>T97+T101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80</v>
      </c>
      <c r="AT96" s="208" t="s">
        <v>72</v>
      </c>
      <c r="AU96" s="208" t="s">
        <v>73</v>
      </c>
      <c r="AY96" s="207" t="s">
        <v>134</v>
      </c>
      <c r="BK96" s="209">
        <f>BK97+BK101</f>
        <v>0</v>
      </c>
    </row>
    <row r="97" s="12" customFormat="1" ht="22.8" customHeight="1">
      <c r="A97" s="12"/>
      <c r="B97" s="196"/>
      <c r="C97" s="197"/>
      <c r="D97" s="198" t="s">
        <v>72</v>
      </c>
      <c r="E97" s="210" t="s">
        <v>177</v>
      </c>
      <c r="F97" s="210" t="s">
        <v>412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SUM(P98:P100)</f>
        <v>0</v>
      </c>
      <c r="Q97" s="204"/>
      <c r="R97" s="205">
        <f>SUM(R98:R100)</f>
        <v>5.5342000000000002</v>
      </c>
      <c r="S97" s="204"/>
      <c r="T97" s="206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7" t="s">
        <v>80</v>
      </c>
      <c r="AT97" s="208" t="s">
        <v>72</v>
      </c>
      <c r="AU97" s="208" t="s">
        <v>80</v>
      </c>
      <c r="AY97" s="207" t="s">
        <v>134</v>
      </c>
      <c r="BK97" s="209">
        <f>SUM(BK98:BK100)</f>
        <v>0</v>
      </c>
    </row>
    <row r="98" s="2" customFormat="1" ht="16.5" customHeight="1">
      <c r="A98" s="38"/>
      <c r="B98" s="39"/>
      <c r="C98" s="212" t="s">
        <v>80</v>
      </c>
      <c r="D98" s="212" t="s">
        <v>137</v>
      </c>
      <c r="E98" s="213" t="s">
        <v>413</v>
      </c>
      <c r="F98" s="214" t="s">
        <v>414</v>
      </c>
      <c r="G98" s="215" t="s">
        <v>213</v>
      </c>
      <c r="H98" s="216">
        <v>268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44</v>
      </c>
      <c r="O98" s="84"/>
      <c r="P98" s="221">
        <f>O98*H98</f>
        <v>0</v>
      </c>
      <c r="Q98" s="221">
        <v>0.020650000000000002</v>
      </c>
      <c r="R98" s="221">
        <f>Q98*H98</f>
        <v>5.5342000000000002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142</v>
      </c>
      <c r="AT98" s="223" t="s">
        <v>137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142</v>
      </c>
      <c r="BM98" s="223" t="s">
        <v>415</v>
      </c>
    </row>
    <row r="99" s="2" customFormat="1">
      <c r="A99" s="38"/>
      <c r="B99" s="39"/>
      <c r="C99" s="40"/>
      <c r="D99" s="225" t="s">
        <v>144</v>
      </c>
      <c r="E99" s="40"/>
      <c r="F99" s="226" t="s">
        <v>414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144</v>
      </c>
      <c r="AU99" s="17" t="s">
        <v>82</v>
      </c>
    </row>
    <row r="100" s="13" customFormat="1">
      <c r="A100" s="13"/>
      <c r="B100" s="232"/>
      <c r="C100" s="233"/>
      <c r="D100" s="225" t="s">
        <v>153</v>
      </c>
      <c r="E100" s="234" t="s">
        <v>19</v>
      </c>
      <c r="F100" s="235" t="s">
        <v>416</v>
      </c>
      <c r="G100" s="233"/>
      <c r="H100" s="236">
        <v>268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153</v>
      </c>
      <c r="AU100" s="242" t="s">
        <v>82</v>
      </c>
      <c r="AV100" s="13" t="s">
        <v>82</v>
      </c>
      <c r="AW100" s="13" t="s">
        <v>32</v>
      </c>
      <c r="AX100" s="13" t="s">
        <v>80</v>
      </c>
      <c r="AY100" s="242" t="s">
        <v>134</v>
      </c>
    </row>
    <row r="101" s="12" customFormat="1" ht="22.8" customHeight="1">
      <c r="A101" s="12"/>
      <c r="B101" s="196"/>
      <c r="C101" s="197"/>
      <c r="D101" s="198" t="s">
        <v>72</v>
      </c>
      <c r="E101" s="210" t="s">
        <v>417</v>
      </c>
      <c r="F101" s="210" t="s">
        <v>418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SUM(P102:P104)</f>
        <v>0</v>
      </c>
      <c r="Q101" s="204"/>
      <c r="R101" s="205">
        <f>SUM(R102:R104)</f>
        <v>0</v>
      </c>
      <c r="S101" s="204"/>
      <c r="T101" s="206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80</v>
      </c>
      <c r="AT101" s="208" t="s">
        <v>72</v>
      </c>
      <c r="AU101" s="208" t="s">
        <v>80</v>
      </c>
      <c r="AY101" s="207" t="s">
        <v>134</v>
      </c>
      <c r="BK101" s="209">
        <f>SUM(BK102:BK104)</f>
        <v>0</v>
      </c>
    </row>
    <row r="102" s="2" customFormat="1" ht="16.5" customHeight="1">
      <c r="A102" s="38"/>
      <c r="B102" s="39"/>
      <c r="C102" s="212" t="s">
        <v>82</v>
      </c>
      <c r="D102" s="212" t="s">
        <v>137</v>
      </c>
      <c r="E102" s="213" t="s">
        <v>419</v>
      </c>
      <c r="F102" s="214" t="s">
        <v>420</v>
      </c>
      <c r="G102" s="215" t="s">
        <v>140</v>
      </c>
      <c r="H102" s="216">
        <v>7.0300000000000002</v>
      </c>
      <c r="I102" s="217"/>
      <c r="J102" s="218">
        <f>ROUND(I102*H102,2)</f>
        <v>0</v>
      </c>
      <c r="K102" s="214" t="s">
        <v>141</v>
      </c>
      <c r="L102" s="44"/>
      <c r="M102" s="219" t="s">
        <v>19</v>
      </c>
      <c r="N102" s="220" t="s">
        <v>44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142</v>
      </c>
      <c r="AT102" s="223" t="s">
        <v>137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142</v>
      </c>
      <c r="BM102" s="223" t="s">
        <v>421</v>
      </c>
    </row>
    <row r="103" s="2" customFormat="1">
      <c r="A103" s="38"/>
      <c r="B103" s="39"/>
      <c r="C103" s="40"/>
      <c r="D103" s="225" t="s">
        <v>144</v>
      </c>
      <c r="E103" s="40"/>
      <c r="F103" s="226" t="s">
        <v>422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144</v>
      </c>
      <c r="AU103" s="17" t="s">
        <v>82</v>
      </c>
    </row>
    <row r="104" s="2" customFormat="1">
      <c r="A104" s="38"/>
      <c r="B104" s="39"/>
      <c r="C104" s="40"/>
      <c r="D104" s="230" t="s">
        <v>146</v>
      </c>
      <c r="E104" s="40"/>
      <c r="F104" s="231" t="s">
        <v>423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146</v>
      </c>
      <c r="AU104" s="17" t="s">
        <v>82</v>
      </c>
    </row>
    <row r="105" s="12" customFormat="1" ht="25.92" customHeight="1">
      <c r="A105" s="12"/>
      <c r="B105" s="196"/>
      <c r="C105" s="197"/>
      <c r="D105" s="198" t="s">
        <v>72</v>
      </c>
      <c r="E105" s="199" t="s">
        <v>173</v>
      </c>
      <c r="F105" s="199" t="s">
        <v>174</v>
      </c>
      <c r="G105" s="197"/>
      <c r="H105" s="197"/>
      <c r="I105" s="200"/>
      <c r="J105" s="201">
        <f>BK105</f>
        <v>0</v>
      </c>
      <c r="K105" s="197"/>
      <c r="L105" s="202"/>
      <c r="M105" s="203"/>
      <c r="N105" s="204"/>
      <c r="O105" s="204"/>
      <c r="P105" s="205">
        <f>P106+P131+P160+P309+P332+P380</f>
        <v>0</v>
      </c>
      <c r="Q105" s="204"/>
      <c r="R105" s="205">
        <f>R106+R131+R160+R309+R332+R380</f>
        <v>30.365310540000007</v>
      </c>
      <c r="S105" s="204"/>
      <c r="T105" s="206">
        <f>T106+T131+T160+T309+T332+T380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7" t="s">
        <v>82</v>
      </c>
      <c r="AT105" s="208" t="s">
        <v>72</v>
      </c>
      <c r="AU105" s="208" t="s">
        <v>73</v>
      </c>
      <c r="AY105" s="207" t="s">
        <v>134</v>
      </c>
      <c r="BK105" s="209">
        <f>BK106+BK131+BK160+BK309+BK332+BK380</f>
        <v>0</v>
      </c>
    </row>
    <row r="106" s="12" customFormat="1" ht="22.8" customHeight="1">
      <c r="A106" s="12"/>
      <c r="B106" s="196"/>
      <c r="C106" s="197"/>
      <c r="D106" s="198" t="s">
        <v>72</v>
      </c>
      <c r="E106" s="210" t="s">
        <v>175</v>
      </c>
      <c r="F106" s="210" t="s">
        <v>176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SUM(P107:P130)</f>
        <v>0</v>
      </c>
      <c r="Q106" s="204"/>
      <c r="R106" s="205">
        <f>SUM(R107:R130)</f>
        <v>6.5547449999999996</v>
      </c>
      <c r="S106" s="204"/>
      <c r="T106" s="206">
        <f>SUM(T107:T130)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82</v>
      </c>
      <c r="AT106" s="208" t="s">
        <v>72</v>
      </c>
      <c r="AU106" s="208" t="s">
        <v>80</v>
      </c>
      <c r="AY106" s="207" t="s">
        <v>134</v>
      </c>
      <c r="BK106" s="209">
        <f>SUM(BK107:BK130)</f>
        <v>0</v>
      </c>
    </row>
    <row r="107" s="2" customFormat="1" ht="16.5" customHeight="1">
      <c r="A107" s="38"/>
      <c r="B107" s="39"/>
      <c r="C107" s="212" t="s">
        <v>155</v>
      </c>
      <c r="D107" s="212" t="s">
        <v>137</v>
      </c>
      <c r="E107" s="213" t="s">
        <v>424</v>
      </c>
      <c r="F107" s="214" t="s">
        <v>425</v>
      </c>
      <c r="G107" s="215" t="s">
        <v>213</v>
      </c>
      <c r="H107" s="216">
        <v>10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44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181</v>
      </c>
      <c r="AT107" s="223" t="s">
        <v>137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181</v>
      </c>
      <c r="BM107" s="223" t="s">
        <v>426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425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82</v>
      </c>
    </row>
    <row r="109" s="2" customFormat="1">
      <c r="A109" s="38"/>
      <c r="B109" s="39"/>
      <c r="C109" s="40"/>
      <c r="D109" s="230" t="s">
        <v>146</v>
      </c>
      <c r="E109" s="40"/>
      <c r="F109" s="231" t="s">
        <v>427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82</v>
      </c>
    </row>
    <row r="110" s="2" customFormat="1">
      <c r="A110" s="38"/>
      <c r="B110" s="39"/>
      <c r="C110" s="40"/>
      <c r="D110" s="225" t="s">
        <v>223</v>
      </c>
      <c r="E110" s="40"/>
      <c r="F110" s="243" t="s">
        <v>428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223</v>
      </c>
      <c r="AU110" s="17" t="s">
        <v>82</v>
      </c>
    </row>
    <row r="111" s="2" customFormat="1" ht="16.5" customHeight="1">
      <c r="A111" s="38"/>
      <c r="B111" s="39"/>
      <c r="C111" s="251" t="s">
        <v>142</v>
      </c>
      <c r="D111" s="251" t="s">
        <v>390</v>
      </c>
      <c r="E111" s="252" t="s">
        <v>429</v>
      </c>
      <c r="F111" s="253" t="s">
        <v>430</v>
      </c>
      <c r="G111" s="254" t="s">
        <v>180</v>
      </c>
      <c r="H111" s="255">
        <v>11</v>
      </c>
      <c r="I111" s="256"/>
      <c r="J111" s="257">
        <f>ROUND(I111*H111,2)</f>
        <v>0</v>
      </c>
      <c r="K111" s="253" t="s">
        <v>141</v>
      </c>
      <c r="L111" s="258"/>
      <c r="M111" s="259" t="s">
        <v>19</v>
      </c>
      <c r="N111" s="260" t="s">
        <v>44</v>
      </c>
      <c r="O111" s="84"/>
      <c r="P111" s="221">
        <f>O111*H111</f>
        <v>0</v>
      </c>
      <c r="Q111" s="221">
        <v>0.00050000000000000001</v>
      </c>
      <c r="R111" s="221">
        <f>Q111*H111</f>
        <v>0.0054999999999999997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431</v>
      </c>
      <c r="AT111" s="223" t="s">
        <v>390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181</v>
      </c>
      <c r="BM111" s="223" t="s">
        <v>432</v>
      </c>
    </row>
    <row r="112" s="2" customFormat="1">
      <c r="A112" s="38"/>
      <c r="B112" s="39"/>
      <c r="C112" s="40"/>
      <c r="D112" s="225" t="s">
        <v>144</v>
      </c>
      <c r="E112" s="40"/>
      <c r="F112" s="226" t="s">
        <v>430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82</v>
      </c>
    </row>
    <row r="113" s="2" customFormat="1">
      <c r="A113" s="38"/>
      <c r="B113" s="39"/>
      <c r="C113" s="40"/>
      <c r="D113" s="225" t="s">
        <v>223</v>
      </c>
      <c r="E113" s="40"/>
      <c r="F113" s="243" t="s">
        <v>428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223</v>
      </c>
      <c r="AU113" s="17" t="s">
        <v>82</v>
      </c>
    </row>
    <row r="114" s="13" customFormat="1">
      <c r="A114" s="13"/>
      <c r="B114" s="232"/>
      <c r="C114" s="233"/>
      <c r="D114" s="225" t="s">
        <v>153</v>
      </c>
      <c r="E114" s="234" t="s">
        <v>19</v>
      </c>
      <c r="F114" s="235" t="s">
        <v>210</v>
      </c>
      <c r="G114" s="233"/>
      <c r="H114" s="236">
        <v>10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153</v>
      </c>
      <c r="AU114" s="242" t="s">
        <v>82</v>
      </c>
      <c r="AV114" s="13" t="s">
        <v>82</v>
      </c>
      <c r="AW114" s="13" t="s">
        <v>32</v>
      </c>
      <c r="AX114" s="13" t="s">
        <v>80</v>
      </c>
      <c r="AY114" s="242" t="s">
        <v>134</v>
      </c>
    </row>
    <row r="115" s="13" customFormat="1">
      <c r="A115" s="13"/>
      <c r="B115" s="232"/>
      <c r="C115" s="233"/>
      <c r="D115" s="225" t="s">
        <v>153</v>
      </c>
      <c r="E115" s="233"/>
      <c r="F115" s="235" t="s">
        <v>433</v>
      </c>
      <c r="G115" s="233"/>
      <c r="H115" s="236">
        <v>11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153</v>
      </c>
      <c r="AU115" s="242" t="s">
        <v>82</v>
      </c>
      <c r="AV115" s="13" t="s">
        <v>82</v>
      </c>
      <c r="AW115" s="13" t="s">
        <v>4</v>
      </c>
      <c r="AX115" s="13" t="s">
        <v>80</v>
      </c>
      <c r="AY115" s="242" t="s">
        <v>134</v>
      </c>
    </row>
    <row r="116" s="2" customFormat="1" ht="16.5" customHeight="1">
      <c r="A116" s="38"/>
      <c r="B116" s="39"/>
      <c r="C116" s="212" t="s">
        <v>166</v>
      </c>
      <c r="D116" s="212" t="s">
        <v>137</v>
      </c>
      <c r="E116" s="213" t="s">
        <v>434</v>
      </c>
      <c r="F116" s="214" t="s">
        <v>435</v>
      </c>
      <c r="G116" s="215" t="s">
        <v>180</v>
      </c>
      <c r="H116" s="216">
        <v>1017</v>
      </c>
      <c r="I116" s="217"/>
      <c r="J116" s="218">
        <f>ROUND(I116*H116,2)</f>
        <v>0</v>
      </c>
      <c r="K116" s="214" t="s">
        <v>141</v>
      </c>
      <c r="L116" s="44"/>
      <c r="M116" s="219" t="s">
        <v>19</v>
      </c>
      <c r="N116" s="220" t="s">
        <v>44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181</v>
      </c>
      <c r="AT116" s="223" t="s">
        <v>137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181</v>
      </c>
      <c r="BM116" s="223" t="s">
        <v>436</v>
      </c>
    </row>
    <row r="117" s="2" customFormat="1">
      <c r="A117" s="38"/>
      <c r="B117" s="39"/>
      <c r="C117" s="40"/>
      <c r="D117" s="225" t="s">
        <v>144</v>
      </c>
      <c r="E117" s="40"/>
      <c r="F117" s="226" t="s">
        <v>437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144</v>
      </c>
      <c r="AU117" s="17" t="s">
        <v>82</v>
      </c>
    </row>
    <row r="118" s="2" customFormat="1">
      <c r="A118" s="38"/>
      <c r="B118" s="39"/>
      <c r="C118" s="40"/>
      <c r="D118" s="230" t="s">
        <v>146</v>
      </c>
      <c r="E118" s="40"/>
      <c r="F118" s="231" t="s">
        <v>438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82</v>
      </c>
    </row>
    <row r="119" s="13" customFormat="1">
      <c r="A119" s="13"/>
      <c r="B119" s="232"/>
      <c r="C119" s="233"/>
      <c r="D119" s="225" t="s">
        <v>153</v>
      </c>
      <c r="E119" s="234" t="s">
        <v>19</v>
      </c>
      <c r="F119" s="235" t="s">
        <v>200</v>
      </c>
      <c r="G119" s="233"/>
      <c r="H119" s="236">
        <v>1017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153</v>
      </c>
      <c r="AU119" s="242" t="s">
        <v>82</v>
      </c>
      <c r="AV119" s="13" t="s">
        <v>82</v>
      </c>
      <c r="AW119" s="13" t="s">
        <v>32</v>
      </c>
      <c r="AX119" s="13" t="s">
        <v>80</v>
      </c>
      <c r="AY119" s="242" t="s">
        <v>134</v>
      </c>
    </row>
    <row r="120" s="2" customFormat="1" ht="16.5" customHeight="1">
      <c r="A120" s="38"/>
      <c r="B120" s="39"/>
      <c r="C120" s="251" t="s">
        <v>177</v>
      </c>
      <c r="D120" s="251" t="s">
        <v>390</v>
      </c>
      <c r="E120" s="252" t="s">
        <v>439</v>
      </c>
      <c r="F120" s="253" t="s">
        <v>440</v>
      </c>
      <c r="G120" s="254" t="s">
        <v>180</v>
      </c>
      <c r="H120" s="255">
        <v>1169.55</v>
      </c>
      <c r="I120" s="256"/>
      <c r="J120" s="257">
        <f>ROUND(I120*H120,2)</f>
        <v>0</v>
      </c>
      <c r="K120" s="253" t="s">
        <v>141</v>
      </c>
      <c r="L120" s="258"/>
      <c r="M120" s="259" t="s">
        <v>19</v>
      </c>
      <c r="N120" s="260" t="s">
        <v>44</v>
      </c>
      <c r="O120" s="84"/>
      <c r="P120" s="221">
        <f>O120*H120</f>
        <v>0</v>
      </c>
      <c r="Q120" s="221">
        <v>0.0044000000000000003</v>
      </c>
      <c r="R120" s="221">
        <f>Q120*H120</f>
        <v>5.14602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431</v>
      </c>
      <c r="AT120" s="223" t="s">
        <v>390</v>
      </c>
      <c r="AU120" s="223" t="s">
        <v>82</v>
      </c>
      <c r="AY120" s="17" t="s">
        <v>134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181</v>
      </c>
      <c r="BM120" s="223" t="s">
        <v>441</v>
      </c>
    </row>
    <row r="121" s="2" customFormat="1">
      <c r="A121" s="38"/>
      <c r="B121" s="39"/>
      <c r="C121" s="40"/>
      <c r="D121" s="225" t="s">
        <v>144</v>
      </c>
      <c r="E121" s="40"/>
      <c r="F121" s="226" t="s">
        <v>440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144</v>
      </c>
      <c r="AU121" s="17" t="s">
        <v>82</v>
      </c>
    </row>
    <row r="122" s="2" customFormat="1">
      <c r="A122" s="38"/>
      <c r="B122" s="39"/>
      <c r="C122" s="40"/>
      <c r="D122" s="225" t="s">
        <v>223</v>
      </c>
      <c r="E122" s="40"/>
      <c r="F122" s="243" t="s">
        <v>442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223</v>
      </c>
      <c r="AU122" s="17" t="s">
        <v>82</v>
      </c>
    </row>
    <row r="123" s="13" customFormat="1">
      <c r="A123" s="13"/>
      <c r="B123" s="232"/>
      <c r="C123" s="233"/>
      <c r="D123" s="225" t="s">
        <v>153</v>
      </c>
      <c r="E123" s="233"/>
      <c r="F123" s="235" t="s">
        <v>443</v>
      </c>
      <c r="G123" s="233"/>
      <c r="H123" s="236">
        <v>1169.55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153</v>
      </c>
      <c r="AU123" s="242" t="s">
        <v>82</v>
      </c>
      <c r="AV123" s="13" t="s">
        <v>82</v>
      </c>
      <c r="AW123" s="13" t="s">
        <v>4</v>
      </c>
      <c r="AX123" s="13" t="s">
        <v>80</v>
      </c>
      <c r="AY123" s="242" t="s">
        <v>134</v>
      </c>
    </row>
    <row r="124" s="2" customFormat="1" ht="16.5" customHeight="1">
      <c r="A124" s="38"/>
      <c r="B124" s="39"/>
      <c r="C124" s="212" t="s">
        <v>185</v>
      </c>
      <c r="D124" s="212" t="s">
        <v>137</v>
      </c>
      <c r="E124" s="213" t="s">
        <v>444</v>
      </c>
      <c r="F124" s="214" t="s">
        <v>445</v>
      </c>
      <c r="G124" s="215" t="s">
        <v>180</v>
      </c>
      <c r="H124" s="216">
        <v>185</v>
      </c>
      <c r="I124" s="217"/>
      <c r="J124" s="218">
        <f>ROUND(I124*H124,2)</f>
        <v>0</v>
      </c>
      <c r="K124" s="214" t="s">
        <v>141</v>
      </c>
      <c r="L124" s="44"/>
      <c r="M124" s="219" t="s">
        <v>19</v>
      </c>
      <c r="N124" s="220" t="s">
        <v>44</v>
      </c>
      <c r="O124" s="84"/>
      <c r="P124" s="221">
        <f>O124*H124</f>
        <v>0</v>
      </c>
      <c r="Q124" s="221">
        <v>0.00096000000000000002</v>
      </c>
      <c r="R124" s="221">
        <f>Q124*H124</f>
        <v>0.17760000000000001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181</v>
      </c>
      <c r="AT124" s="223" t="s">
        <v>137</v>
      </c>
      <c r="AU124" s="223" t="s">
        <v>82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181</v>
      </c>
      <c r="BM124" s="223" t="s">
        <v>446</v>
      </c>
    </row>
    <row r="125" s="2" customFormat="1">
      <c r="A125" s="38"/>
      <c r="B125" s="39"/>
      <c r="C125" s="40"/>
      <c r="D125" s="225" t="s">
        <v>144</v>
      </c>
      <c r="E125" s="40"/>
      <c r="F125" s="226" t="s">
        <v>447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144</v>
      </c>
      <c r="AU125" s="17" t="s">
        <v>82</v>
      </c>
    </row>
    <row r="126" s="2" customFormat="1">
      <c r="A126" s="38"/>
      <c r="B126" s="39"/>
      <c r="C126" s="40"/>
      <c r="D126" s="230" t="s">
        <v>146</v>
      </c>
      <c r="E126" s="40"/>
      <c r="F126" s="231" t="s">
        <v>448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146</v>
      </c>
      <c r="AU126" s="17" t="s">
        <v>82</v>
      </c>
    </row>
    <row r="127" s="13" customFormat="1">
      <c r="A127" s="13"/>
      <c r="B127" s="232"/>
      <c r="C127" s="233"/>
      <c r="D127" s="225" t="s">
        <v>153</v>
      </c>
      <c r="E127" s="234" t="s">
        <v>19</v>
      </c>
      <c r="F127" s="235" t="s">
        <v>449</v>
      </c>
      <c r="G127" s="233"/>
      <c r="H127" s="236">
        <v>185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153</v>
      </c>
      <c r="AU127" s="242" t="s">
        <v>82</v>
      </c>
      <c r="AV127" s="13" t="s">
        <v>82</v>
      </c>
      <c r="AW127" s="13" t="s">
        <v>32</v>
      </c>
      <c r="AX127" s="13" t="s">
        <v>80</v>
      </c>
      <c r="AY127" s="242" t="s">
        <v>134</v>
      </c>
    </row>
    <row r="128" s="2" customFormat="1" ht="24.15" customHeight="1">
      <c r="A128" s="38"/>
      <c r="B128" s="39"/>
      <c r="C128" s="251" t="s">
        <v>194</v>
      </c>
      <c r="D128" s="251" t="s">
        <v>390</v>
      </c>
      <c r="E128" s="252" t="s">
        <v>450</v>
      </c>
      <c r="F128" s="253" t="s">
        <v>451</v>
      </c>
      <c r="G128" s="254" t="s">
        <v>180</v>
      </c>
      <c r="H128" s="255">
        <v>231.25</v>
      </c>
      <c r="I128" s="256"/>
      <c r="J128" s="257">
        <f>ROUND(I128*H128,2)</f>
        <v>0</v>
      </c>
      <c r="K128" s="253" t="s">
        <v>141</v>
      </c>
      <c r="L128" s="258"/>
      <c r="M128" s="259" t="s">
        <v>19</v>
      </c>
      <c r="N128" s="260" t="s">
        <v>44</v>
      </c>
      <c r="O128" s="84"/>
      <c r="P128" s="221">
        <f>O128*H128</f>
        <v>0</v>
      </c>
      <c r="Q128" s="221">
        <v>0.0053</v>
      </c>
      <c r="R128" s="221">
        <f>Q128*H128</f>
        <v>1.225625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431</v>
      </c>
      <c r="AT128" s="223" t="s">
        <v>390</v>
      </c>
      <c r="AU128" s="223" t="s">
        <v>82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181</v>
      </c>
      <c r="BM128" s="223" t="s">
        <v>452</v>
      </c>
    </row>
    <row r="129" s="2" customFormat="1">
      <c r="A129" s="38"/>
      <c r="B129" s="39"/>
      <c r="C129" s="40"/>
      <c r="D129" s="225" t="s">
        <v>144</v>
      </c>
      <c r="E129" s="40"/>
      <c r="F129" s="226" t="s">
        <v>451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82</v>
      </c>
    </row>
    <row r="130" s="13" customFormat="1">
      <c r="A130" s="13"/>
      <c r="B130" s="232"/>
      <c r="C130" s="233"/>
      <c r="D130" s="225" t="s">
        <v>153</v>
      </c>
      <c r="E130" s="233"/>
      <c r="F130" s="235" t="s">
        <v>453</v>
      </c>
      <c r="G130" s="233"/>
      <c r="H130" s="236">
        <v>231.25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153</v>
      </c>
      <c r="AU130" s="242" t="s">
        <v>82</v>
      </c>
      <c r="AV130" s="13" t="s">
        <v>82</v>
      </c>
      <c r="AW130" s="13" t="s">
        <v>4</v>
      </c>
      <c r="AX130" s="13" t="s">
        <v>80</v>
      </c>
      <c r="AY130" s="242" t="s">
        <v>134</v>
      </c>
    </row>
    <row r="131" s="12" customFormat="1" ht="22.8" customHeight="1">
      <c r="A131" s="12"/>
      <c r="B131" s="196"/>
      <c r="C131" s="197"/>
      <c r="D131" s="198" t="s">
        <v>72</v>
      </c>
      <c r="E131" s="210" t="s">
        <v>192</v>
      </c>
      <c r="F131" s="210" t="s">
        <v>193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SUM(P132:P159)</f>
        <v>0</v>
      </c>
      <c r="Q131" s="204"/>
      <c r="R131" s="205">
        <f>SUM(R132:R159)</f>
        <v>16.806955000000002</v>
      </c>
      <c r="S131" s="204"/>
      <c r="T131" s="206">
        <f>SUM(T132:T159)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82</v>
      </c>
      <c r="AT131" s="208" t="s">
        <v>72</v>
      </c>
      <c r="AU131" s="208" t="s">
        <v>80</v>
      </c>
      <c r="AY131" s="207" t="s">
        <v>134</v>
      </c>
      <c r="BK131" s="209">
        <f>SUM(BK132:BK159)</f>
        <v>0</v>
      </c>
    </row>
    <row r="132" s="2" customFormat="1" ht="21.75" customHeight="1">
      <c r="A132" s="38"/>
      <c r="B132" s="39"/>
      <c r="C132" s="212" t="s">
        <v>201</v>
      </c>
      <c r="D132" s="212" t="s">
        <v>137</v>
      </c>
      <c r="E132" s="213" t="s">
        <v>454</v>
      </c>
      <c r="F132" s="214" t="s">
        <v>455</v>
      </c>
      <c r="G132" s="215" t="s">
        <v>180</v>
      </c>
      <c r="H132" s="216">
        <v>1118.7000000000001</v>
      </c>
      <c r="I132" s="217"/>
      <c r="J132" s="218">
        <f>ROUND(I132*H132,2)</f>
        <v>0</v>
      </c>
      <c r="K132" s="214" t="s">
        <v>141</v>
      </c>
      <c r="L132" s="44"/>
      <c r="M132" s="219" t="s">
        <v>19</v>
      </c>
      <c r="N132" s="220" t="s">
        <v>44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181</v>
      </c>
      <c r="AT132" s="223" t="s">
        <v>137</v>
      </c>
      <c r="AU132" s="223" t="s">
        <v>82</v>
      </c>
      <c r="AY132" s="17" t="s">
        <v>134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80</v>
      </c>
      <c r="BK132" s="224">
        <f>ROUND(I132*H132,2)</f>
        <v>0</v>
      </c>
      <c r="BL132" s="17" t="s">
        <v>181</v>
      </c>
      <c r="BM132" s="223" t="s">
        <v>456</v>
      </c>
    </row>
    <row r="133" s="2" customFormat="1">
      <c r="A133" s="38"/>
      <c r="B133" s="39"/>
      <c r="C133" s="40"/>
      <c r="D133" s="225" t="s">
        <v>144</v>
      </c>
      <c r="E133" s="40"/>
      <c r="F133" s="226" t="s">
        <v>457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144</v>
      </c>
      <c r="AU133" s="17" t="s">
        <v>82</v>
      </c>
    </row>
    <row r="134" s="2" customFormat="1">
      <c r="A134" s="38"/>
      <c r="B134" s="39"/>
      <c r="C134" s="40"/>
      <c r="D134" s="230" t="s">
        <v>146</v>
      </c>
      <c r="E134" s="40"/>
      <c r="F134" s="231" t="s">
        <v>458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146</v>
      </c>
      <c r="AU134" s="17" t="s">
        <v>82</v>
      </c>
    </row>
    <row r="135" s="13" customFormat="1">
      <c r="A135" s="13"/>
      <c r="B135" s="232"/>
      <c r="C135" s="233"/>
      <c r="D135" s="225" t="s">
        <v>153</v>
      </c>
      <c r="E135" s="234" t="s">
        <v>19</v>
      </c>
      <c r="F135" s="235" t="s">
        <v>459</v>
      </c>
      <c r="G135" s="233"/>
      <c r="H135" s="236">
        <v>1118.7000000000001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153</v>
      </c>
      <c r="AU135" s="242" t="s">
        <v>82</v>
      </c>
      <c r="AV135" s="13" t="s">
        <v>82</v>
      </c>
      <c r="AW135" s="13" t="s">
        <v>32</v>
      </c>
      <c r="AX135" s="13" t="s">
        <v>80</v>
      </c>
      <c r="AY135" s="242" t="s">
        <v>134</v>
      </c>
    </row>
    <row r="136" s="2" customFormat="1" ht="16.5" customHeight="1">
      <c r="A136" s="38"/>
      <c r="B136" s="39"/>
      <c r="C136" s="251" t="s">
        <v>210</v>
      </c>
      <c r="D136" s="251" t="s">
        <v>390</v>
      </c>
      <c r="E136" s="252" t="s">
        <v>460</v>
      </c>
      <c r="F136" s="253" t="s">
        <v>461</v>
      </c>
      <c r="G136" s="254" t="s">
        <v>356</v>
      </c>
      <c r="H136" s="255">
        <v>26.849</v>
      </c>
      <c r="I136" s="256"/>
      <c r="J136" s="257">
        <f>ROUND(I136*H136,2)</f>
        <v>0</v>
      </c>
      <c r="K136" s="253" t="s">
        <v>141</v>
      </c>
      <c r="L136" s="258"/>
      <c r="M136" s="259" t="s">
        <v>19</v>
      </c>
      <c r="N136" s="260" t="s">
        <v>44</v>
      </c>
      <c r="O136" s="84"/>
      <c r="P136" s="221">
        <f>O136*H136</f>
        <v>0</v>
      </c>
      <c r="Q136" s="221">
        <v>0.55000000000000004</v>
      </c>
      <c r="R136" s="221">
        <f>Q136*H136</f>
        <v>14.766950000000001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431</v>
      </c>
      <c r="AT136" s="223" t="s">
        <v>390</v>
      </c>
      <c r="AU136" s="223" t="s">
        <v>82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80</v>
      </c>
      <c r="BK136" s="224">
        <f>ROUND(I136*H136,2)</f>
        <v>0</v>
      </c>
      <c r="BL136" s="17" t="s">
        <v>181</v>
      </c>
      <c r="BM136" s="223" t="s">
        <v>462</v>
      </c>
    </row>
    <row r="137" s="2" customFormat="1">
      <c r="A137" s="38"/>
      <c r="B137" s="39"/>
      <c r="C137" s="40"/>
      <c r="D137" s="225" t="s">
        <v>144</v>
      </c>
      <c r="E137" s="40"/>
      <c r="F137" s="226" t="s">
        <v>461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82</v>
      </c>
    </row>
    <row r="138" s="13" customFormat="1">
      <c r="A138" s="13"/>
      <c r="B138" s="232"/>
      <c r="C138" s="233"/>
      <c r="D138" s="225" t="s">
        <v>153</v>
      </c>
      <c r="E138" s="234" t="s">
        <v>19</v>
      </c>
      <c r="F138" s="235" t="s">
        <v>463</v>
      </c>
      <c r="G138" s="233"/>
      <c r="H138" s="236">
        <v>26.849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153</v>
      </c>
      <c r="AU138" s="242" t="s">
        <v>82</v>
      </c>
      <c r="AV138" s="13" t="s">
        <v>82</v>
      </c>
      <c r="AW138" s="13" t="s">
        <v>32</v>
      </c>
      <c r="AX138" s="13" t="s">
        <v>80</v>
      </c>
      <c r="AY138" s="242" t="s">
        <v>134</v>
      </c>
    </row>
    <row r="139" s="2" customFormat="1" ht="16.5" customHeight="1">
      <c r="A139" s="38"/>
      <c r="B139" s="39"/>
      <c r="C139" s="212" t="s">
        <v>217</v>
      </c>
      <c r="D139" s="212" t="s">
        <v>137</v>
      </c>
      <c r="E139" s="213" t="s">
        <v>464</v>
      </c>
      <c r="F139" s="214" t="s">
        <v>465</v>
      </c>
      <c r="G139" s="215" t="s">
        <v>180</v>
      </c>
      <c r="H139" s="216">
        <v>35</v>
      </c>
      <c r="I139" s="217"/>
      <c r="J139" s="218">
        <f>ROUND(I139*H139,2)</f>
        <v>0</v>
      </c>
      <c r="K139" s="214" t="s">
        <v>141</v>
      </c>
      <c r="L139" s="44"/>
      <c r="M139" s="219" t="s">
        <v>19</v>
      </c>
      <c r="N139" s="220" t="s">
        <v>44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181</v>
      </c>
      <c r="AT139" s="223" t="s">
        <v>137</v>
      </c>
      <c r="AU139" s="223" t="s">
        <v>82</v>
      </c>
      <c r="AY139" s="17" t="s">
        <v>134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181</v>
      </c>
      <c r="BM139" s="223" t="s">
        <v>466</v>
      </c>
    </row>
    <row r="140" s="2" customFormat="1">
      <c r="A140" s="38"/>
      <c r="B140" s="39"/>
      <c r="C140" s="40"/>
      <c r="D140" s="225" t="s">
        <v>144</v>
      </c>
      <c r="E140" s="40"/>
      <c r="F140" s="226" t="s">
        <v>467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82</v>
      </c>
    </row>
    <row r="141" s="2" customFormat="1">
      <c r="A141" s="38"/>
      <c r="B141" s="39"/>
      <c r="C141" s="40"/>
      <c r="D141" s="230" t="s">
        <v>146</v>
      </c>
      <c r="E141" s="40"/>
      <c r="F141" s="231" t="s">
        <v>468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146</v>
      </c>
      <c r="AU141" s="17" t="s">
        <v>82</v>
      </c>
    </row>
    <row r="142" s="2" customFormat="1">
      <c r="A142" s="38"/>
      <c r="B142" s="39"/>
      <c r="C142" s="40"/>
      <c r="D142" s="225" t="s">
        <v>223</v>
      </c>
      <c r="E142" s="40"/>
      <c r="F142" s="243" t="s">
        <v>469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223</v>
      </c>
      <c r="AU142" s="17" t="s">
        <v>82</v>
      </c>
    </row>
    <row r="143" s="2" customFormat="1" ht="16.5" customHeight="1">
      <c r="A143" s="38"/>
      <c r="B143" s="39"/>
      <c r="C143" s="251" t="s">
        <v>8</v>
      </c>
      <c r="D143" s="251" t="s">
        <v>390</v>
      </c>
      <c r="E143" s="252" t="s">
        <v>470</v>
      </c>
      <c r="F143" s="253" t="s">
        <v>471</v>
      </c>
      <c r="G143" s="254" t="s">
        <v>180</v>
      </c>
      <c r="H143" s="255">
        <v>38.5</v>
      </c>
      <c r="I143" s="256"/>
      <c r="J143" s="257">
        <f>ROUND(I143*H143,2)</f>
        <v>0</v>
      </c>
      <c r="K143" s="253" t="s">
        <v>141</v>
      </c>
      <c r="L143" s="258"/>
      <c r="M143" s="259" t="s">
        <v>19</v>
      </c>
      <c r="N143" s="260" t="s">
        <v>44</v>
      </c>
      <c r="O143" s="84"/>
      <c r="P143" s="221">
        <f>O143*H143</f>
        <v>0</v>
      </c>
      <c r="Q143" s="221">
        <v>0.014630000000000001</v>
      </c>
      <c r="R143" s="221">
        <f>Q143*H143</f>
        <v>0.56325500000000006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431</v>
      </c>
      <c r="AT143" s="223" t="s">
        <v>390</v>
      </c>
      <c r="AU143" s="223" t="s">
        <v>82</v>
      </c>
      <c r="AY143" s="17" t="s">
        <v>134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80</v>
      </c>
      <c r="BK143" s="224">
        <f>ROUND(I143*H143,2)</f>
        <v>0</v>
      </c>
      <c r="BL143" s="17" t="s">
        <v>181</v>
      </c>
      <c r="BM143" s="223" t="s">
        <v>472</v>
      </c>
    </row>
    <row r="144" s="2" customFormat="1">
      <c r="A144" s="38"/>
      <c r="B144" s="39"/>
      <c r="C144" s="40"/>
      <c r="D144" s="225" t="s">
        <v>144</v>
      </c>
      <c r="E144" s="40"/>
      <c r="F144" s="226" t="s">
        <v>471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144</v>
      </c>
      <c r="AU144" s="17" t="s">
        <v>82</v>
      </c>
    </row>
    <row r="145" s="2" customFormat="1">
      <c r="A145" s="38"/>
      <c r="B145" s="39"/>
      <c r="C145" s="40"/>
      <c r="D145" s="225" t="s">
        <v>223</v>
      </c>
      <c r="E145" s="40"/>
      <c r="F145" s="243" t="s">
        <v>469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223</v>
      </c>
      <c r="AU145" s="17" t="s">
        <v>82</v>
      </c>
    </row>
    <row r="146" s="13" customFormat="1">
      <c r="A146" s="13"/>
      <c r="B146" s="232"/>
      <c r="C146" s="233"/>
      <c r="D146" s="225" t="s">
        <v>153</v>
      </c>
      <c r="E146" s="233"/>
      <c r="F146" s="235" t="s">
        <v>473</v>
      </c>
      <c r="G146" s="233"/>
      <c r="H146" s="236">
        <v>38.5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153</v>
      </c>
      <c r="AU146" s="242" t="s">
        <v>82</v>
      </c>
      <c r="AV146" s="13" t="s">
        <v>82</v>
      </c>
      <c r="AW146" s="13" t="s">
        <v>4</v>
      </c>
      <c r="AX146" s="13" t="s">
        <v>80</v>
      </c>
      <c r="AY146" s="242" t="s">
        <v>134</v>
      </c>
    </row>
    <row r="147" s="2" customFormat="1" ht="16.5" customHeight="1">
      <c r="A147" s="38"/>
      <c r="B147" s="39"/>
      <c r="C147" s="212" t="s">
        <v>232</v>
      </c>
      <c r="D147" s="212" t="s">
        <v>137</v>
      </c>
      <c r="E147" s="213" t="s">
        <v>474</v>
      </c>
      <c r="F147" s="214" t="s">
        <v>475</v>
      </c>
      <c r="G147" s="215" t="s">
        <v>180</v>
      </c>
      <c r="H147" s="216">
        <v>111.87000000000001</v>
      </c>
      <c r="I147" s="217"/>
      <c r="J147" s="218">
        <f>ROUND(I147*H147,2)</f>
        <v>0</v>
      </c>
      <c r="K147" s="214" t="s">
        <v>476</v>
      </c>
      <c r="L147" s="44"/>
      <c r="M147" s="219" t="s">
        <v>19</v>
      </c>
      <c r="N147" s="220" t="s">
        <v>44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142</v>
      </c>
      <c r="AT147" s="223" t="s">
        <v>137</v>
      </c>
      <c r="AU147" s="223" t="s">
        <v>82</v>
      </c>
      <c r="AY147" s="17" t="s">
        <v>134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142</v>
      </c>
      <c r="BM147" s="223" t="s">
        <v>477</v>
      </c>
    </row>
    <row r="148" s="2" customFormat="1">
      <c r="A148" s="38"/>
      <c r="B148" s="39"/>
      <c r="C148" s="40"/>
      <c r="D148" s="225" t="s">
        <v>144</v>
      </c>
      <c r="E148" s="40"/>
      <c r="F148" s="226" t="s">
        <v>478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144</v>
      </c>
      <c r="AU148" s="17" t="s">
        <v>82</v>
      </c>
    </row>
    <row r="149" s="2" customFormat="1">
      <c r="A149" s="38"/>
      <c r="B149" s="39"/>
      <c r="C149" s="40"/>
      <c r="D149" s="230" t="s">
        <v>146</v>
      </c>
      <c r="E149" s="40"/>
      <c r="F149" s="231" t="s">
        <v>479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146</v>
      </c>
      <c r="AU149" s="17" t="s">
        <v>82</v>
      </c>
    </row>
    <row r="150" s="13" customFormat="1">
      <c r="A150" s="13"/>
      <c r="B150" s="232"/>
      <c r="C150" s="233"/>
      <c r="D150" s="225" t="s">
        <v>153</v>
      </c>
      <c r="E150" s="234" t="s">
        <v>19</v>
      </c>
      <c r="F150" s="235" t="s">
        <v>480</v>
      </c>
      <c r="G150" s="233"/>
      <c r="H150" s="236">
        <v>111.87000000000001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153</v>
      </c>
      <c r="AU150" s="242" t="s">
        <v>82</v>
      </c>
      <c r="AV150" s="13" t="s">
        <v>82</v>
      </c>
      <c r="AW150" s="13" t="s">
        <v>32</v>
      </c>
      <c r="AX150" s="13" t="s">
        <v>80</v>
      </c>
      <c r="AY150" s="242" t="s">
        <v>134</v>
      </c>
    </row>
    <row r="151" s="2" customFormat="1" ht="16.5" customHeight="1">
      <c r="A151" s="38"/>
      <c r="B151" s="39"/>
      <c r="C151" s="251" t="s">
        <v>239</v>
      </c>
      <c r="D151" s="251" t="s">
        <v>390</v>
      </c>
      <c r="E151" s="252" t="s">
        <v>481</v>
      </c>
      <c r="F151" s="253" t="s">
        <v>482</v>
      </c>
      <c r="G151" s="254" t="s">
        <v>356</v>
      </c>
      <c r="H151" s="255">
        <v>2.6850000000000001</v>
      </c>
      <c r="I151" s="256"/>
      <c r="J151" s="257">
        <f>ROUND(I151*H151,2)</f>
        <v>0</v>
      </c>
      <c r="K151" s="253" t="s">
        <v>476</v>
      </c>
      <c r="L151" s="258"/>
      <c r="M151" s="259" t="s">
        <v>19</v>
      </c>
      <c r="N151" s="260" t="s">
        <v>44</v>
      </c>
      <c r="O151" s="84"/>
      <c r="P151" s="221">
        <f>O151*H151</f>
        <v>0</v>
      </c>
      <c r="Q151" s="221">
        <v>0.55000000000000004</v>
      </c>
      <c r="R151" s="221">
        <f>Q151*H151</f>
        <v>1.4767500000000002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194</v>
      </c>
      <c r="AT151" s="223" t="s">
        <v>390</v>
      </c>
      <c r="AU151" s="223" t="s">
        <v>82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142</v>
      </c>
      <c r="BM151" s="223" t="s">
        <v>483</v>
      </c>
    </row>
    <row r="152" s="2" customFormat="1">
      <c r="A152" s="38"/>
      <c r="B152" s="39"/>
      <c r="C152" s="40"/>
      <c r="D152" s="225" t="s">
        <v>144</v>
      </c>
      <c r="E152" s="40"/>
      <c r="F152" s="226" t="s">
        <v>482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82</v>
      </c>
    </row>
    <row r="153" s="13" customFormat="1">
      <c r="A153" s="13"/>
      <c r="B153" s="232"/>
      <c r="C153" s="233"/>
      <c r="D153" s="225" t="s">
        <v>153</v>
      </c>
      <c r="E153" s="234" t="s">
        <v>19</v>
      </c>
      <c r="F153" s="235" t="s">
        <v>484</v>
      </c>
      <c r="G153" s="233"/>
      <c r="H153" s="236">
        <v>2.6850000000000001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153</v>
      </c>
      <c r="AU153" s="242" t="s">
        <v>82</v>
      </c>
      <c r="AV153" s="13" t="s">
        <v>82</v>
      </c>
      <c r="AW153" s="13" t="s">
        <v>32</v>
      </c>
      <c r="AX153" s="13" t="s">
        <v>80</v>
      </c>
      <c r="AY153" s="242" t="s">
        <v>134</v>
      </c>
    </row>
    <row r="154" s="2" customFormat="1" ht="16.5" customHeight="1">
      <c r="A154" s="38"/>
      <c r="B154" s="39"/>
      <c r="C154" s="212" t="s">
        <v>246</v>
      </c>
      <c r="D154" s="212" t="s">
        <v>137</v>
      </c>
      <c r="E154" s="213" t="s">
        <v>485</v>
      </c>
      <c r="F154" s="214" t="s">
        <v>486</v>
      </c>
      <c r="G154" s="215" t="s">
        <v>140</v>
      </c>
      <c r="H154" s="216">
        <v>15.33</v>
      </c>
      <c r="I154" s="217"/>
      <c r="J154" s="218">
        <f>ROUND(I154*H154,2)</f>
        <v>0</v>
      </c>
      <c r="K154" s="214" t="s">
        <v>141</v>
      </c>
      <c r="L154" s="44"/>
      <c r="M154" s="219" t="s">
        <v>19</v>
      </c>
      <c r="N154" s="220" t="s">
        <v>44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181</v>
      </c>
      <c r="AT154" s="223" t="s">
        <v>137</v>
      </c>
      <c r="AU154" s="223" t="s">
        <v>82</v>
      </c>
      <c r="AY154" s="17" t="s">
        <v>134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80</v>
      </c>
      <c r="BK154" s="224">
        <f>ROUND(I154*H154,2)</f>
        <v>0</v>
      </c>
      <c r="BL154" s="17" t="s">
        <v>181</v>
      </c>
      <c r="BM154" s="223" t="s">
        <v>487</v>
      </c>
    </row>
    <row r="155" s="2" customFormat="1">
      <c r="A155" s="38"/>
      <c r="B155" s="39"/>
      <c r="C155" s="40"/>
      <c r="D155" s="225" t="s">
        <v>144</v>
      </c>
      <c r="E155" s="40"/>
      <c r="F155" s="226" t="s">
        <v>488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144</v>
      </c>
      <c r="AU155" s="17" t="s">
        <v>82</v>
      </c>
    </row>
    <row r="156" s="2" customFormat="1">
      <c r="A156" s="38"/>
      <c r="B156" s="39"/>
      <c r="C156" s="40"/>
      <c r="D156" s="230" t="s">
        <v>146</v>
      </c>
      <c r="E156" s="40"/>
      <c r="F156" s="231" t="s">
        <v>489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146</v>
      </c>
      <c r="AU156" s="17" t="s">
        <v>82</v>
      </c>
    </row>
    <row r="157" s="2" customFormat="1" ht="16.5" customHeight="1">
      <c r="A157" s="38"/>
      <c r="B157" s="39"/>
      <c r="C157" s="212" t="s">
        <v>181</v>
      </c>
      <c r="D157" s="212" t="s">
        <v>137</v>
      </c>
      <c r="E157" s="213" t="s">
        <v>385</v>
      </c>
      <c r="F157" s="214" t="s">
        <v>386</v>
      </c>
      <c r="G157" s="215" t="s">
        <v>140</v>
      </c>
      <c r="H157" s="216">
        <v>17</v>
      </c>
      <c r="I157" s="217"/>
      <c r="J157" s="218">
        <f>ROUND(I157*H157,2)</f>
        <v>0</v>
      </c>
      <c r="K157" s="214" t="s">
        <v>476</v>
      </c>
      <c r="L157" s="44"/>
      <c r="M157" s="219" t="s">
        <v>19</v>
      </c>
      <c r="N157" s="220" t="s">
        <v>44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181</v>
      </c>
      <c r="AT157" s="223" t="s">
        <v>137</v>
      </c>
      <c r="AU157" s="223" t="s">
        <v>82</v>
      </c>
      <c r="AY157" s="17" t="s">
        <v>134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181</v>
      </c>
      <c r="BM157" s="223" t="s">
        <v>490</v>
      </c>
    </row>
    <row r="158" s="2" customFormat="1">
      <c r="A158" s="38"/>
      <c r="B158" s="39"/>
      <c r="C158" s="40"/>
      <c r="D158" s="225" t="s">
        <v>144</v>
      </c>
      <c r="E158" s="40"/>
      <c r="F158" s="226" t="s">
        <v>388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82</v>
      </c>
    </row>
    <row r="159" s="2" customFormat="1">
      <c r="A159" s="38"/>
      <c r="B159" s="39"/>
      <c r="C159" s="40"/>
      <c r="D159" s="230" t="s">
        <v>146</v>
      </c>
      <c r="E159" s="40"/>
      <c r="F159" s="231" t="s">
        <v>491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146</v>
      </c>
      <c r="AU159" s="17" t="s">
        <v>82</v>
      </c>
    </row>
    <row r="160" s="12" customFormat="1" ht="22.8" customHeight="1">
      <c r="A160" s="12"/>
      <c r="B160" s="196"/>
      <c r="C160" s="197"/>
      <c r="D160" s="198" t="s">
        <v>72</v>
      </c>
      <c r="E160" s="210" t="s">
        <v>208</v>
      </c>
      <c r="F160" s="210" t="s">
        <v>209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SUM(P161:P308)</f>
        <v>0</v>
      </c>
      <c r="Q160" s="204"/>
      <c r="R160" s="205">
        <f>SUM(R161:R308)</f>
        <v>6.6526094400000009</v>
      </c>
      <c r="S160" s="204"/>
      <c r="T160" s="206">
        <f>SUM(T161:T308)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7" t="s">
        <v>82</v>
      </c>
      <c r="AT160" s="208" t="s">
        <v>72</v>
      </c>
      <c r="AU160" s="208" t="s">
        <v>80</v>
      </c>
      <c r="AY160" s="207" t="s">
        <v>134</v>
      </c>
      <c r="BK160" s="209">
        <f>SUM(BK161:BK308)</f>
        <v>0</v>
      </c>
    </row>
    <row r="161" s="2" customFormat="1" ht="16.5" customHeight="1">
      <c r="A161" s="38"/>
      <c r="B161" s="39"/>
      <c r="C161" s="212" t="s">
        <v>258</v>
      </c>
      <c r="D161" s="212" t="s">
        <v>137</v>
      </c>
      <c r="E161" s="213" t="s">
        <v>492</v>
      </c>
      <c r="F161" s="214" t="s">
        <v>493</v>
      </c>
      <c r="G161" s="215" t="s">
        <v>180</v>
      </c>
      <c r="H161" s="216">
        <v>832</v>
      </c>
      <c r="I161" s="217"/>
      <c r="J161" s="218">
        <f>ROUND(I161*H161,2)</f>
        <v>0</v>
      </c>
      <c r="K161" s="214" t="s">
        <v>141</v>
      </c>
      <c r="L161" s="44"/>
      <c r="M161" s="219" t="s">
        <v>19</v>
      </c>
      <c r="N161" s="220" t="s">
        <v>44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181</v>
      </c>
      <c r="AT161" s="223" t="s">
        <v>137</v>
      </c>
      <c r="AU161" s="223" t="s">
        <v>82</v>
      </c>
      <c r="AY161" s="17" t="s">
        <v>134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181</v>
      </c>
      <c r="BM161" s="223" t="s">
        <v>494</v>
      </c>
    </row>
    <row r="162" s="2" customFormat="1">
      <c r="A162" s="38"/>
      <c r="B162" s="39"/>
      <c r="C162" s="40"/>
      <c r="D162" s="225" t="s">
        <v>144</v>
      </c>
      <c r="E162" s="40"/>
      <c r="F162" s="226" t="s">
        <v>495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144</v>
      </c>
      <c r="AU162" s="17" t="s">
        <v>82</v>
      </c>
    </row>
    <row r="163" s="2" customFormat="1">
      <c r="A163" s="38"/>
      <c r="B163" s="39"/>
      <c r="C163" s="40"/>
      <c r="D163" s="230" t="s">
        <v>146</v>
      </c>
      <c r="E163" s="40"/>
      <c r="F163" s="231" t="s">
        <v>496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146</v>
      </c>
      <c r="AU163" s="17" t="s">
        <v>82</v>
      </c>
    </row>
    <row r="164" s="13" customFormat="1">
      <c r="A164" s="13"/>
      <c r="B164" s="232"/>
      <c r="C164" s="233"/>
      <c r="D164" s="225" t="s">
        <v>153</v>
      </c>
      <c r="E164" s="234" t="s">
        <v>19</v>
      </c>
      <c r="F164" s="235" t="s">
        <v>231</v>
      </c>
      <c r="G164" s="233"/>
      <c r="H164" s="236">
        <v>832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153</v>
      </c>
      <c r="AU164" s="242" t="s">
        <v>82</v>
      </c>
      <c r="AV164" s="13" t="s">
        <v>82</v>
      </c>
      <c r="AW164" s="13" t="s">
        <v>32</v>
      </c>
      <c r="AX164" s="13" t="s">
        <v>80</v>
      </c>
      <c r="AY164" s="242" t="s">
        <v>134</v>
      </c>
    </row>
    <row r="165" s="2" customFormat="1" ht="16.5" customHeight="1">
      <c r="A165" s="38"/>
      <c r="B165" s="39"/>
      <c r="C165" s="251" t="s">
        <v>264</v>
      </c>
      <c r="D165" s="251" t="s">
        <v>390</v>
      </c>
      <c r="E165" s="252" t="s">
        <v>497</v>
      </c>
      <c r="F165" s="253" t="s">
        <v>498</v>
      </c>
      <c r="G165" s="254" t="s">
        <v>180</v>
      </c>
      <c r="H165" s="255">
        <v>956.79999999999995</v>
      </c>
      <c r="I165" s="256"/>
      <c r="J165" s="257">
        <f>ROUND(I165*H165,2)</f>
        <v>0</v>
      </c>
      <c r="K165" s="253" t="s">
        <v>141</v>
      </c>
      <c r="L165" s="258"/>
      <c r="M165" s="259" t="s">
        <v>19</v>
      </c>
      <c r="N165" s="260" t="s">
        <v>44</v>
      </c>
      <c r="O165" s="84"/>
      <c r="P165" s="221">
        <f>O165*H165</f>
        <v>0</v>
      </c>
      <c r="Q165" s="221">
        <v>0.0023999999999999998</v>
      </c>
      <c r="R165" s="221">
        <f>Q165*H165</f>
        <v>2.2963199999999997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431</v>
      </c>
      <c r="AT165" s="223" t="s">
        <v>390</v>
      </c>
      <c r="AU165" s="223" t="s">
        <v>82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181</v>
      </c>
      <c r="BM165" s="223" t="s">
        <v>499</v>
      </c>
    </row>
    <row r="166" s="2" customFormat="1">
      <c r="A166" s="38"/>
      <c r="B166" s="39"/>
      <c r="C166" s="40"/>
      <c r="D166" s="225" t="s">
        <v>144</v>
      </c>
      <c r="E166" s="40"/>
      <c r="F166" s="226" t="s">
        <v>498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144</v>
      </c>
      <c r="AU166" s="17" t="s">
        <v>82</v>
      </c>
    </row>
    <row r="167" s="13" customFormat="1">
      <c r="A167" s="13"/>
      <c r="B167" s="232"/>
      <c r="C167" s="233"/>
      <c r="D167" s="225" t="s">
        <v>153</v>
      </c>
      <c r="E167" s="233"/>
      <c r="F167" s="235" t="s">
        <v>500</v>
      </c>
      <c r="G167" s="233"/>
      <c r="H167" s="236">
        <v>956.79999999999995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153</v>
      </c>
      <c r="AU167" s="242" t="s">
        <v>82</v>
      </c>
      <c r="AV167" s="13" t="s">
        <v>82</v>
      </c>
      <c r="AW167" s="13" t="s">
        <v>4</v>
      </c>
      <c r="AX167" s="13" t="s">
        <v>80</v>
      </c>
      <c r="AY167" s="242" t="s">
        <v>134</v>
      </c>
    </row>
    <row r="168" s="2" customFormat="1" ht="24.15" customHeight="1">
      <c r="A168" s="38"/>
      <c r="B168" s="39"/>
      <c r="C168" s="212" t="s">
        <v>271</v>
      </c>
      <c r="D168" s="212" t="s">
        <v>137</v>
      </c>
      <c r="E168" s="213" t="s">
        <v>501</v>
      </c>
      <c r="F168" s="214" t="s">
        <v>502</v>
      </c>
      <c r="G168" s="215" t="s">
        <v>213</v>
      </c>
      <c r="H168" s="216">
        <v>90</v>
      </c>
      <c r="I168" s="217"/>
      <c r="J168" s="218">
        <f>ROUND(I168*H168,2)</f>
        <v>0</v>
      </c>
      <c r="K168" s="214" t="s">
        <v>141</v>
      </c>
      <c r="L168" s="44"/>
      <c r="M168" s="219" t="s">
        <v>19</v>
      </c>
      <c r="N168" s="220" t="s">
        <v>44</v>
      </c>
      <c r="O168" s="84"/>
      <c r="P168" s="221">
        <f>O168*H168</f>
        <v>0</v>
      </c>
      <c r="Q168" s="221">
        <v>0.00021000000000000001</v>
      </c>
      <c r="R168" s="221">
        <f>Q168*H168</f>
        <v>0.0189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142</v>
      </c>
      <c r="AT168" s="223" t="s">
        <v>137</v>
      </c>
      <c r="AU168" s="223" t="s">
        <v>82</v>
      </c>
      <c r="AY168" s="17" t="s">
        <v>134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80</v>
      </c>
      <c r="BK168" s="224">
        <f>ROUND(I168*H168,2)</f>
        <v>0</v>
      </c>
      <c r="BL168" s="17" t="s">
        <v>142</v>
      </c>
      <c r="BM168" s="223" t="s">
        <v>503</v>
      </c>
    </row>
    <row r="169" s="2" customFormat="1">
      <c r="A169" s="38"/>
      <c r="B169" s="39"/>
      <c r="C169" s="40"/>
      <c r="D169" s="225" t="s">
        <v>144</v>
      </c>
      <c r="E169" s="40"/>
      <c r="F169" s="226" t="s">
        <v>502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144</v>
      </c>
      <c r="AU169" s="17" t="s">
        <v>82</v>
      </c>
    </row>
    <row r="170" s="2" customFormat="1">
      <c r="A170" s="38"/>
      <c r="B170" s="39"/>
      <c r="C170" s="40"/>
      <c r="D170" s="230" t="s">
        <v>146</v>
      </c>
      <c r="E170" s="40"/>
      <c r="F170" s="231" t="s">
        <v>504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146</v>
      </c>
      <c r="AU170" s="17" t="s">
        <v>82</v>
      </c>
    </row>
    <row r="171" s="2" customFormat="1">
      <c r="A171" s="38"/>
      <c r="B171" s="39"/>
      <c r="C171" s="40"/>
      <c r="D171" s="225" t="s">
        <v>223</v>
      </c>
      <c r="E171" s="40"/>
      <c r="F171" s="243" t="s">
        <v>505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223</v>
      </c>
      <c r="AU171" s="17" t="s">
        <v>82</v>
      </c>
    </row>
    <row r="172" s="13" customFormat="1">
      <c r="A172" s="13"/>
      <c r="B172" s="232"/>
      <c r="C172" s="233"/>
      <c r="D172" s="225" t="s">
        <v>153</v>
      </c>
      <c r="E172" s="234" t="s">
        <v>19</v>
      </c>
      <c r="F172" s="235" t="s">
        <v>506</v>
      </c>
      <c r="G172" s="233"/>
      <c r="H172" s="236">
        <v>90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153</v>
      </c>
      <c r="AU172" s="242" t="s">
        <v>82</v>
      </c>
      <c r="AV172" s="13" t="s">
        <v>82</v>
      </c>
      <c r="AW172" s="13" t="s">
        <v>32</v>
      </c>
      <c r="AX172" s="13" t="s">
        <v>80</v>
      </c>
      <c r="AY172" s="242" t="s">
        <v>134</v>
      </c>
    </row>
    <row r="173" s="2" customFormat="1" ht="16.5" customHeight="1">
      <c r="A173" s="38"/>
      <c r="B173" s="39"/>
      <c r="C173" s="212" t="s">
        <v>278</v>
      </c>
      <c r="D173" s="212" t="s">
        <v>137</v>
      </c>
      <c r="E173" s="213" t="s">
        <v>507</v>
      </c>
      <c r="F173" s="214" t="s">
        <v>508</v>
      </c>
      <c r="G173" s="215" t="s">
        <v>180</v>
      </c>
      <c r="H173" s="216">
        <v>27.600000000000001</v>
      </c>
      <c r="I173" s="217"/>
      <c r="J173" s="218">
        <f>ROUND(I173*H173,2)</f>
        <v>0</v>
      </c>
      <c r="K173" s="214" t="s">
        <v>141</v>
      </c>
      <c r="L173" s="44"/>
      <c r="M173" s="219" t="s">
        <v>19</v>
      </c>
      <c r="N173" s="220" t="s">
        <v>44</v>
      </c>
      <c r="O173" s="84"/>
      <c r="P173" s="221">
        <f>O173*H173</f>
        <v>0</v>
      </c>
      <c r="Q173" s="221">
        <v>0.00264</v>
      </c>
      <c r="R173" s="221">
        <f>Q173*H173</f>
        <v>0.072863999999999998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181</v>
      </c>
      <c r="AT173" s="223" t="s">
        <v>137</v>
      </c>
      <c r="AU173" s="223" t="s">
        <v>82</v>
      </c>
      <c r="AY173" s="17" t="s">
        <v>134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80</v>
      </c>
      <c r="BK173" s="224">
        <f>ROUND(I173*H173,2)</f>
        <v>0</v>
      </c>
      <c r="BL173" s="17" t="s">
        <v>181</v>
      </c>
      <c r="BM173" s="223" t="s">
        <v>509</v>
      </c>
    </row>
    <row r="174" s="2" customFormat="1">
      <c r="A174" s="38"/>
      <c r="B174" s="39"/>
      <c r="C174" s="40"/>
      <c r="D174" s="225" t="s">
        <v>144</v>
      </c>
      <c r="E174" s="40"/>
      <c r="F174" s="226" t="s">
        <v>510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144</v>
      </c>
      <c r="AU174" s="17" t="s">
        <v>82</v>
      </c>
    </row>
    <row r="175" s="2" customFormat="1">
      <c r="A175" s="38"/>
      <c r="B175" s="39"/>
      <c r="C175" s="40"/>
      <c r="D175" s="230" t="s">
        <v>146</v>
      </c>
      <c r="E175" s="40"/>
      <c r="F175" s="231" t="s">
        <v>511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146</v>
      </c>
      <c r="AU175" s="17" t="s">
        <v>82</v>
      </c>
    </row>
    <row r="176" s="2" customFormat="1">
      <c r="A176" s="38"/>
      <c r="B176" s="39"/>
      <c r="C176" s="40"/>
      <c r="D176" s="225" t="s">
        <v>223</v>
      </c>
      <c r="E176" s="40"/>
      <c r="F176" s="243" t="s">
        <v>512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223</v>
      </c>
      <c r="AU176" s="17" t="s">
        <v>82</v>
      </c>
    </row>
    <row r="177" s="13" customFormat="1">
      <c r="A177" s="13"/>
      <c r="B177" s="232"/>
      <c r="C177" s="233"/>
      <c r="D177" s="225" t="s">
        <v>153</v>
      </c>
      <c r="E177" s="234" t="s">
        <v>19</v>
      </c>
      <c r="F177" s="235" t="s">
        <v>225</v>
      </c>
      <c r="G177" s="233"/>
      <c r="H177" s="236">
        <v>27.600000000000001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153</v>
      </c>
      <c r="AU177" s="242" t="s">
        <v>82</v>
      </c>
      <c r="AV177" s="13" t="s">
        <v>82</v>
      </c>
      <c r="AW177" s="13" t="s">
        <v>32</v>
      </c>
      <c r="AX177" s="13" t="s">
        <v>80</v>
      </c>
      <c r="AY177" s="242" t="s">
        <v>134</v>
      </c>
    </row>
    <row r="178" s="2" customFormat="1" ht="16.5" customHeight="1">
      <c r="A178" s="38"/>
      <c r="B178" s="39"/>
      <c r="C178" s="212" t="s">
        <v>7</v>
      </c>
      <c r="D178" s="212" t="s">
        <v>137</v>
      </c>
      <c r="E178" s="213" t="s">
        <v>513</v>
      </c>
      <c r="F178" s="214" t="s">
        <v>514</v>
      </c>
      <c r="G178" s="215" t="s">
        <v>213</v>
      </c>
      <c r="H178" s="216">
        <v>53.399999999999999</v>
      </c>
      <c r="I178" s="217"/>
      <c r="J178" s="218">
        <f>ROUND(I178*H178,2)</f>
        <v>0</v>
      </c>
      <c r="K178" s="214" t="s">
        <v>141</v>
      </c>
      <c r="L178" s="44"/>
      <c r="M178" s="219" t="s">
        <v>19</v>
      </c>
      <c r="N178" s="220" t="s">
        <v>44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181</v>
      </c>
      <c r="AT178" s="223" t="s">
        <v>137</v>
      </c>
      <c r="AU178" s="223" t="s">
        <v>82</v>
      </c>
      <c r="AY178" s="17" t="s">
        <v>134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181</v>
      </c>
      <c r="BM178" s="223" t="s">
        <v>515</v>
      </c>
    </row>
    <row r="179" s="2" customFormat="1">
      <c r="A179" s="38"/>
      <c r="B179" s="39"/>
      <c r="C179" s="40"/>
      <c r="D179" s="225" t="s">
        <v>144</v>
      </c>
      <c r="E179" s="40"/>
      <c r="F179" s="226" t="s">
        <v>514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144</v>
      </c>
      <c r="AU179" s="17" t="s">
        <v>82</v>
      </c>
    </row>
    <row r="180" s="2" customFormat="1">
      <c r="A180" s="38"/>
      <c r="B180" s="39"/>
      <c r="C180" s="40"/>
      <c r="D180" s="230" t="s">
        <v>146</v>
      </c>
      <c r="E180" s="40"/>
      <c r="F180" s="231" t="s">
        <v>516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146</v>
      </c>
      <c r="AU180" s="17" t="s">
        <v>82</v>
      </c>
    </row>
    <row r="181" s="2" customFormat="1">
      <c r="A181" s="38"/>
      <c r="B181" s="39"/>
      <c r="C181" s="40"/>
      <c r="D181" s="225" t="s">
        <v>223</v>
      </c>
      <c r="E181" s="40"/>
      <c r="F181" s="243" t="s">
        <v>517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223</v>
      </c>
      <c r="AU181" s="17" t="s">
        <v>82</v>
      </c>
    </row>
    <row r="182" s="13" customFormat="1">
      <c r="A182" s="13"/>
      <c r="B182" s="232"/>
      <c r="C182" s="233"/>
      <c r="D182" s="225" t="s">
        <v>153</v>
      </c>
      <c r="E182" s="234" t="s">
        <v>19</v>
      </c>
      <c r="F182" s="235" t="s">
        <v>238</v>
      </c>
      <c r="G182" s="233"/>
      <c r="H182" s="236">
        <v>53.399999999999999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153</v>
      </c>
      <c r="AU182" s="242" t="s">
        <v>82</v>
      </c>
      <c r="AV182" s="13" t="s">
        <v>82</v>
      </c>
      <c r="AW182" s="13" t="s">
        <v>32</v>
      </c>
      <c r="AX182" s="13" t="s">
        <v>80</v>
      </c>
      <c r="AY182" s="242" t="s">
        <v>134</v>
      </c>
    </row>
    <row r="183" s="2" customFormat="1" ht="16.5" customHeight="1">
      <c r="A183" s="38"/>
      <c r="B183" s="39"/>
      <c r="C183" s="212" t="s">
        <v>291</v>
      </c>
      <c r="D183" s="212" t="s">
        <v>137</v>
      </c>
      <c r="E183" s="213" t="s">
        <v>518</v>
      </c>
      <c r="F183" s="214" t="s">
        <v>519</v>
      </c>
      <c r="G183" s="215" t="s">
        <v>213</v>
      </c>
      <c r="H183" s="216">
        <v>89.200000000000003</v>
      </c>
      <c r="I183" s="217"/>
      <c r="J183" s="218">
        <f>ROUND(I183*H183,2)</f>
        <v>0</v>
      </c>
      <c r="K183" s="214" t="s">
        <v>141</v>
      </c>
      <c r="L183" s="44"/>
      <c r="M183" s="219" t="s">
        <v>19</v>
      </c>
      <c r="N183" s="220" t="s">
        <v>44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181</v>
      </c>
      <c r="AT183" s="223" t="s">
        <v>137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181</v>
      </c>
      <c r="BM183" s="223" t="s">
        <v>520</v>
      </c>
    </row>
    <row r="184" s="2" customFormat="1">
      <c r="A184" s="38"/>
      <c r="B184" s="39"/>
      <c r="C184" s="40"/>
      <c r="D184" s="225" t="s">
        <v>144</v>
      </c>
      <c r="E184" s="40"/>
      <c r="F184" s="226" t="s">
        <v>519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144</v>
      </c>
      <c r="AU184" s="17" t="s">
        <v>82</v>
      </c>
    </row>
    <row r="185" s="2" customFormat="1">
      <c r="A185" s="38"/>
      <c r="B185" s="39"/>
      <c r="C185" s="40"/>
      <c r="D185" s="230" t="s">
        <v>146</v>
      </c>
      <c r="E185" s="40"/>
      <c r="F185" s="231" t="s">
        <v>521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82</v>
      </c>
    </row>
    <row r="186" s="2" customFormat="1">
      <c r="A186" s="38"/>
      <c r="B186" s="39"/>
      <c r="C186" s="40"/>
      <c r="D186" s="225" t="s">
        <v>223</v>
      </c>
      <c r="E186" s="40"/>
      <c r="F186" s="243" t="s">
        <v>522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223</v>
      </c>
      <c r="AU186" s="17" t="s">
        <v>82</v>
      </c>
    </row>
    <row r="187" s="13" customFormat="1">
      <c r="A187" s="13"/>
      <c r="B187" s="232"/>
      <c r="C187" s="233"/>
      <c r="D187" s="225" t="s">
        <v>153</v>
      </c>
      <c r="E187" s="234" t="s">
        <v>19</v>
      </c>
      <c r="F187" s="235" t="s">
        <v>245</v>
      </c>
      <c r="G187" s="233"/>
      <c r="H187" s="236">
        <v>89.200000000000003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153</v>
      </c>
      <c r="AU187" s="242" t="s">
        <v>82</v>
      </c>
      <c r="AV187" s="13" t="s">
        <v>82</v>
      </c>
      <c r="AW187" s="13" t="s">
        <v>32</v>
      </c>
      <c r="AX187" s="13" t="s">
        <v>80</v>
      </c>
      <c r="AY187" s="242" t="s">
        <v>134</v>
      </c>
    </row>
    <row r="188" s="2" customFormat="1" ht="16.5" customHeight="1">
      <c r="A188" s="38"/>
      <c r="B188" s="39"/>
      <c r="C188" s="212" t="s">
        <v>297</v>
      </c>
      <c r="D188" s="212" t="s">
        <v>137</v>
      </c>
      <c r="E188" s="213" t="s">
        <v>523</v>
      </c>
      <c r="F188" s="214" t="s">
        <v>524</v>
      </c>
      <c r="G188" s="215" t="s">
        <v>213</v>
      </c>
      <c r="H188" s="216">
        <v>91.799999999999997</v>
      </c>
      <c r="I188" s="217"/>
      <c r="J188" s="218">
        <f>ROUND(I188*H188,2)</f>
        <v>0</v>
      </c>
      <c r="K188" s="214" t="s">
        <v>141</v>
      </c>
      <c r="L188" s="44"/>
      <c r="M188" s="219" t="s">
        <v>19</v>
      </c>
      <c r="N188" s="220" t="s">
        <v>44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181</v>
      </c>
      <c r="AT188" s="223" t="s">
        <v>137</v>
      </c>
      <c r="AU188" s="223" t="s">
        <v>82</v>
      </c>
      <c r="AY188" s="17" t="s">
        <v>134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80</v>
      </c>
      <c r="BK188" s="224">
        <f>ROUND(I188*H188,2)</f>
        <v>0</v>
      </c>
      <c r="BL188" s="17" t="s">
        <v>181</v>
      </c>
      <c r="BM188" s="223" t="s">
        <v>525</v>
      </c>
    </row>
    <row r="189" s="2" customFormat="1">
      <c r="A189" s="38"/>
      <c r="B189" s="39"/>
      <c r="C189" s="40"/>
      <c r="D189" s="225" t="s">
        <v>144</v>
      </c>
      <c r="E189" s="40"/>
      <c r="F189" s="226" t="s">
        <v>524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144</v>
      </c>
      <c r="AU189" s="17" t="s">
        <v>82</v>
      </c>
    </row>
    <row r="190" s="2" customFormat="1">
      <c r="A190" s="38"/>
      <c r="B190" s="39"/>
      <c r="C190" s="40"/>
      <c r="D190" s="230" t="s">
        <v>146</v>
      </c>
      <c r="E190" s="40"/>
      <c r="F190" s="231" t="s">
        <v>526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146</v>
      </c>
      <c r="AU190" s="17" t="s">
        <v>82</v>
      </c>
    </row>
    <row r="191" s="2" customFormat="1">
      <c r="A191" s="38"/>
      <c r="B191" s="39"/>
      <c r="C191" s="40"/>
      <c r="D191" s="225" t="s">
        <v>223</v>
      </c>
      <c r="E191" s="40"/>
      <c r="F191" s="243" t="s">
        <v>527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223</v>
      </c>
      <c r="AU191" s="17" t="s">
        <v>82</v>
      </c>
    </row>
    <row r="192" s="13" customFormat="1">
      <c r="A192" s="13"/>
      <c r="B192" s="232"/>
      <c r="C192" s="233"/>
      <c r="D192" s="225" t="s">
        <v>153</v>
      </c>
      <c r="E192" s="234" t="s">
        <v>19</v>
      </c>
      <c r="F192" s="235" t="s">
        <v>252</v>
      </c>
      <c r="G192" s="233"/>
      <c r="H192" s="236">
        <v>91.799999999999997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153</v>
      </c>
      <c r="AU192" s="242" t="s">
        <v>82</v>
      </c>
      <c r="AV192" s="13" t="s">
        <v>82</v>
      </c>
      <c r="AW192" s="13" t="s">
        <v>32</v>
      </c>
      <c r="AX192" s="13" t="s">
        <v>80</v>
      </c>
      <c r="AY192" s="242" t="s">
        <v>134</v>
      </c>
    </row>
    <row r="193" s="2" customFormat="1" ht="16.5" customHeight="1">
      <c r="A193" s="38"/>
      <c r="B193" s="39"/>
      <c r="C193" s="212" t="s">
        <v>303</v>
      </c>
      <c r="D193" s="212" t="s">
        <v>137</v>
      </c>
      <c r="E193" s="213" t="s">
        <v>528</v>
      </c>
      <c r="F193" s="214" t="s">
        <v>529</v>
      </c>
      <c r="G193" s="215" t="s">
        <v>213</v>
      </c>
      <c r="H193" s="216">
        <v>179.59999999999999</v>
      </c>
      <c r="I193" s="217"/>
      <c r="J193" s="218">
        <f>ROUND(I193*H193,2)</f>
        <v>0</v>
      </c>
      <c r="K193" s="214" t="s">
        <v>141</v>
      </c>
      <c r="L193" s="44"/>
      <c r="M193" s="219" t="s">
        <v>19</v>
      </c>
      <c r="N193" s="220" t="s">
        <v>44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181</v>
      </c>
      <c r="AT193" s="223" t="s">
        <v>137</v>
      </c>
      <c r="AU193" s="223" t="s">
        <v>82</v>
      </c>
      <c r="AY193" s="17" t="s">
        <v>134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181</v>
      </c>
      <c r="BM193" s="223" t="s">
        <v>530</v>
      </c>
    </row>
    <row r="194" s="2" customFormat="1">
      <c r="A194" s="38"/>
      <c r="B194" s="39"/>
      <c r="C194" s="40"/>
      <c r="D194" s="225" t="s">
        <v>144</v>
      </c>
      <c r="E194" s="40"/>
      <c r="F194" s="226" t="s">
        <v>529</v>
      </c>
      <c r="G194" s="40"/>
      <c r="H194" s="40"/>
      <c r="I194" s="227"/>
      <c r="J194" s="40"/>
      <c r="K194" s="40"/>
      <c r="L194" s="44"/>
      <c r="M194" s="228"/>
      <c r="N194" s="229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144</v>
      </c>
      <c r="AU194" s="17" t="s">
        <v>82</v>
      </c>
    </row>
    <row r="195" s="2" customFormat="1">
      <c r="A195" s="38"/>
      <c r="B195" s="39"/>
      <c r="C195" s="40"/>
      <c r="D195" s="230" t="s">
        <v>146</v>
      </c>
      <c r="E195" s="40"/>
      <c r="F195" s="231" t="s">
        <v>531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146</v>
      </c>
      <c r="AU195" s="17" t="s">
        <v>82</v>
      </c>
    </row>
    <row r="196" s="2" customFormat="1">
      <c r="A196" s="38"/>
      <c r="B196" s="39"/>
      <c r="C196" s="40"/>
      <c r="D196" s="225" t="s">
        <v>223</v>
      </c>
      <c r="E196" s="40"/>
      <c r="F196" s="243" t="s">
        <v>532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223</v>
      </c>
      <c r="AU196" s="17" t="s">
        <v>82</v>
      </c>
    </row>
    <row r="197" s="13" customFormat="1">
      <c r="A197" s="13"/>
      <c r="B197" s="232"/>
      <c r="C197" s="233"/>
      <c r="D197" s="225" t="s">
        <v>153</v>
      </c>
      <c r="E197" s="234" t="s">
        <v>19</v>
      </c>
      <c r="F197" s="235" t="s">
        <v>533</v>
      </c>
      <c r="G197" s="233"/>
      <c r="H197" s="236">
        <v>179.59999999999999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153</v>
      </c>
      <c r="AU197" s="242" t="s">
        <v>82</v>
      </c>
      <c r="AV197" s="13" t="s">
        <v>82</v>
      </c>
      <c r="AW197" s="13" t="s">
        <v>32</v>
      </c>
      <c r="AX197" s="13" t="s">
        <v>80</v>
      </c>
      <c r="AY197" s="242" t="s">
        <v>134</v>
      </c>
    </row>
    <row r="198" s="2" customFormat="1" ht="16.5" customHeight="1">
      <c r="A198" s="38"/>
      <c r="B198" s="39"/>
      <c r="C198" s="212" t="s">
        <v>310</v>
      </c>
      <c r="D198" s="212" t="s">
        <v>137</v>
      </c>
      <c r="E198" s="213" t="s">
        <v>534</v>
      </c>
      <c r="F198" s="214" t="s">
        <v>535</v>
      </c>
      <c r="G198" s="215" t="s">
        <v>213</v>
      </c>
      <c r="H198" s="216">
        <v>8</v>
      </c>
      <c r="I198" s="217"/>
      <c r="J198" s="218">
        <f>ROUND(I198*H198,2)</f>
        <v>0</v>
      </c>
      <c r="K198" s="214" t="s">
        <v>141</v>
      </c>
      <c r="L198" s="44"/>
      <c r="M198" s="219" t="s">
        <v>19</v>
      </c>
      <c r="N198" s="220" t="s">
        <v>44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181</v>
      </c>
      <c r="AT198" s="223" t="s">
        <v>137</v>
      </c>
      <c r="AU198" s="223" t="s">
        <v>82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181</v>
      </c>
      <c r="BM198" s="223" t="s">
        <v>536</v>
      </c>
    </row>
    <row r="199" s="2" customFormat="1">
      <c r="A199" s="38"/>
      <c r="B199" s="39"/>
      <c r="C199" s="40"/>
      <c r="D199" s="225" t="s">
        <v>144</v>
      </c>
      <c r="E199" s="40"/>
      <c r="F199" s="226" t="s">
        <v>537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144</v>
      </c>
      <c r="AU199" s="17" t="s">
        <v>82</v>
      </c>
    </row>
    <row r="200" s="2" customFormat="1">
      <c r="A200" s="38"/>
      <c r="B200" s="39"/>
      <c r="C200" s="40"/>
      <c r="D200" s="230" t="s">
        <v>146</v>
      </c>
      <c r="E200" s="40"/>
      <c r="F200" s="231" t="s">
        <v>538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146</v>
      </c>
      <c r="AU200" s="17" t="s">
        <v>82</v>
      </c>
    </row>
    <row r="201" s="2" customFormat="1">
      <c r="A201" s="38"/>
      <c r="B201" s="39"/>
      <c r="C201" s="40"/>
      <c r="D201" s="225" t="s">
        <v>223</v>
      </c>
      <c r="E201" s="40"/>
      <c r="F201" s="243" t="s">
        <v>539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223</v>
      </c>
      <c r="AU201" s="17" t="s">
        <v>82</v>
      </c>
    </row>
    <row r="202" s="2" customFormat="1" ht="16.5" customHeight="1">
      <c r="A202" s="38"/>
      <c r="B202" s="39"/>
      <c r="C202" s="251" t="s">
        <v>317</v>
      </c>
      <c r="D202" s="251" t="s">
        <v>390</v>
      </c>
      <c r="E202" s="252" t="s">
        <v>540</v>
      </c>
      <c r="F202" s="253" t="s">
        <v>541</v>
      </c>
      <c r="G202" s="254" t="s">
        <v>267</v>
      </c>
      <c r="H202" s="255">
        <v>8</v>
      </c>
      <c r="I202" s="256"/>
      <c r="J202" s="257">
        <f>ROUND(I202*H202,2)</f>
        <v>0</v>
      </c>
      <c r="K202" s="253" t="s">
        <v>141</v>
      </c>
      <c r="L202" s="258"/>
      <c r="M202" s="259" t="s">
        <v>19</v>
      </c>
      <c r="N202" s="260" t="s">
        <v>44</v>
      </c>
      <c r="O202" s="84"/>
      <c r="P202" s="221">
        <f>O202*H202</f>
        <v>0</v>
      </c>
      <c r="Q202" s="221">
        <v>0.00050000000000000001</v>
      </c>
      <c r="R202" s="221">
        <f>Q202*H202</f>
        <v>0.0040000000000000001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431</v>
      </c>
      <c r="AT202" s="223" t="s">
        <v>390</v>
      </c>
      <c r="AU202" s="223" t="s">
        <v>82</v>
      </c>
      <c r="AY202" s="17" t="s">
        <v>134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181</v>
      </c>
      <c r="BM202" s="223" t="s">
        <v>542</v>
      </c>
    </row>
    <row r="203" s="2" customFormat="1">
      <c r="A203" s="38"/>
      <c r="B203" s="39"/>
      <c r="C203" s="40"/>
      <c r="D203" s="225" t="s">
        <v>144</v>
      </c>
      <c r="E203" s="40"/>
      <c r="F203" s="226" t="s">
        <v>541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82</v>
      </c>
    </row>
    <row r="204" s="2" customFormat="1">
      <c r="A204" s="38"/>
      <c r="B204" s="39"/>
      <c r="C204" s="40"/>
      <c r="D204" s="225" t="s">
        <v>223</v>
      </c>
      <c r="E204" s="40"/>
      <c r="F204" s="243" t="s">
        <v>539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223</v>
      </c>
      <c r="AU204" s="17" t="s">
        <v>82</v>
      </c>
    </row>
    <row r="205" s="2" customFormat="1" ht="16.5" customHeight="1">
      <c r="A205" s="38"/>
      <c r="B205" s="39"/>
      <c r="C205" s="251" t="s">
        <v>323</v>
      </c>
      <c r="D205" s="251" t="s">
        <v>390</v>
      </c>
      <c r="E205" s="252" t="s">
        <v>543</v>
      </c>
      <c r="F205" s="253" t="s">
        <v>544</v>
      </c>
      <c r="G205" s="254" t="s">
        <v>267</v>
      </c>
      <c r="H205" s="255">
        <v>8</v>
      </c>
      <c r="I205" s="256"/>
      <c r="J205" s="257">
        <f>ROUND(I205*H205,2)</f>
        <v>0</v>
      </c>
      <c r="K205" s="253" t="s">
        <v>141</v>
      </c>
      <c r="L205" s="258"/>
      <c r="M205" s="259" t="s">
        <v>19</v>
      </c>
      <c r="N205" s="260" t="s">
        <v>44</v>
      </c>
      <c r="O205" s="84"/>
      <c r="P205" s="221">
        <f>O205*H205</f>
        <v>0</v>
      </c>
      <c r="Q205" s="221">
        <v>0.00020000000000000001</v>
      </c>
      <c r="R205" s="221">
        <f>Q205*H205</f>
        <v>0.0016000000000000001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431</v>
      </c>
      <c r="AT205" s="223" t="s">
        <v>390</v>
      </c>
      <c r="AU205" s="223" t="s">
        <v>82</v>
      </c>
      <c r="AY205" s="17" t="s">
        <v>134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181</v>
      </c>
      <c r="BM205" s="223" t="s">
        <v>545</v>
      </c>
    </row>
    <row r="206" s="2" customFormat="1">
      <c r="A206" s="38"/>
      <c r="B206" s="39"/>
      <c r="C206" s="40"/>
      <c r="D206" s="225" t="s">
        <v>144</v>
      </c>
      <c r="E206" s="40"/>
      <c r="F206" s="226" t="s">
        <v>544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144</v>
      </c>
      <c r="AU206" s="17" t="s">
        <v>82</v>
      </c>
    </row>
    <row r="207" s="2" customFormat="1">
      <c r="A207" s="38"/>
      <c r="B207" s="39"/>
      <c r="C207" s="40"/>
      <c r="D207" s="225" t="s">
        <v>223</v>
      </c>
      <c r="E207" s="40"/>
      <c r="F207" s="243" t="s">
        <v>539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223</v>
      </c>
      <c r="AU207" s="17" t="s">
        <v>82</v>
      </c>
    </row>
    <row r="208" s="2" customFormat="1" ht="16.5" customHeight="1">
      <c r="A208" s="38"/>
      <c r="B208" s="39"/>
      <c r="C208" s="251" t="s">
        <v>546</v>
      </c>
      <c r="D208" s="251" t="s">
        <v>390</v>
      </c>
      <c r="E208" s="252" t="s">
        <v>547</v>
      </c>
      <c r="F208" s="253" t="s">
        <v>548</v>
      </c>
      <c r="G208" s="254" t="s">
        <v>213</v>
      </c>
      <c r="H208" s="255">
        <v>8</v>
      </c>
      <c r="I208" s="256"/>
      <c r="J208" s="257">
        <f>ROUND(I208*H208,2)</f>
        <v>0</v>
      </c>
      <c r="K208" s="253" t="s">
        <v>141</v>
      </c>
      <c r="L208" s="258"/>
      <c r="M208" s="259" t="s">
        <v>19</v>
      </c>
      <c r="N208" s="260" t="s">
        <v>44</v>
      </c>
      <c r="O208" s="84"/>
      <c r="P208" s="221">
        <f>O208*H208</f>
        <v>0</v>
      </c>
      <c r="Q208" s="221">
        <v>0.00051000000000000004</v>
      </c>
      <c r="R208" s="221">
        <f>Q208*H208</f>
        <v>0.0040800000000000003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431</v>
      </c>
      <c r="AT208" s="223" t="s">
        <v>390</v>
      </c>
      <c r="AU208" s="223" t="s">
        <v>82</v>
      </c>
      <c r="AY208" s="17" t="s">
        <v>134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80</v>
      </c>
      <c r="BK208" s="224">
        <f>ROUND(I208*H208,2)</f>
        <v>0</v>
      </c>
      <c r="BL208" s="17" t="s">
        <v>181</v>
      </c>
      <c r="BM208" s="223" t="s">
        <v>549</v>
      </c>
    </row>
    <row r="209" s="2" customFormat="1">
      <c r="A209" s="38"/>
      <c r="B209" s="39"/>
      <c r="C209" s="40"/>
      <c r="D209" s="225" t="s">
        <v>144</v>
      </c>
      <c r="E209" s="40"/>
      <c r="F209" s="226" t="s">
        <v>548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144</v>
      </c>
      <c r="AU209" s="17" t="s">
        <v>82</v>
      </c>
    </row>
    <row r="210" s="2" customFormat="1">
      <c r="A210" s="38"/>
      <c r="B210" s="39"/>
      <c r="C210" s="40"/>
      <c r="D210" s="225" t="s">
        <v>223</v>
      </c>
      <c r="E210" s="40"/>
      <c r="F210" s="243" t="s">
        <v>539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223</v>
      </c>
      <c r="AU210" s="17" t="s">
        <v>82</v>
      </c>
    </row>
    <row r="211" s="2" customFormat="1" ht="16.5" customHeight="1">
      <c r="A211" s="38"/>
      <c r="B211" s="39"/>
      <c r="C211" s="212" t="s">
        <v>550</v>
      </c>
      <c r="D211" s="212" t="s">
        <v>137</v>
      </c>
      <c r="E211" s="213" t="s">
        <v>551</v>
      </c>
      <c r="F211" s="214" t="s">
        <v>552</v>
      </c>
      <c r="G211" s="215" t="s">
        <v>267</v>
      </c>
      <c r="H211" s="216">
        <v>7</v>
      </c>
      <c r="I211" s="217"/>
      <c r="J211" s="218">
        <f>ROUND(I211*H211,2)</f>
        <v>0</v>
      </c>
      <c r="K211" s="214" t="s">
        <v>141</v>
      </c>
      <c r="L211" s="44"/>
      <c r="M211" s="219" t="s">
        <v>19</v>
      </c>
      <c r="N211" s="220" t="s">
        <v>44</v>
      </c>
      <c r="O211" s="84"/>
      <c r="P211" s="221">
        <f>O211*H211</f>
        <v>0</v>
      </c>
      <c r="Q211" s="221">
        <v>0.0036600000000000001</v>
      </c>
      <c r="R211" s="221">
        <f>Q211*H211</f>
        <v>0.02562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181</v>
      </c>
      <c r="AT211" s="223" t="s">
        <v>137</v>
      </c>
      <c r="AU211" s="223" t="s">
        <v>82</v>
      </c>
      <c r="AY211" s="17" t="s">
        <v>134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80</v>
      </c>
      <c r="BK211" s="224">
        <f>ROUND(I211*H211,2)</f>
        <v>0</v>
      </c>
      <c r="BL211" s="17" t="s">
        <v>181</v>
      </c>
      <c r="BM211" s="223" t="s">
        <v>553</v>
      </c>
    </row>
    <row r="212" s="2" customFormat="1">
      <c r="A212" s="38"/>
      <c r="B212" s="39"/>
      <c r="C212" s="40"/>
      <c r="D212" s="225" t="s">
        <v>144</v>
      </c>
      <c r="E212" s="40"/>
      <c r="F212" s="226" t="s">
        <v>554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144</v>
      </c>
      <c r="AU212" s="17" t="s">
        <v>82</v>
      </c>
    </row>
    <row r="213" s="2" customFormat="1">
      <c r="A213" s="38"/>
      <c r="B213" s="39"/>
      <c r="C213" s="40"/>
      <c r="D213" s="230" t="s">
        <v>146</v>
      </c>
      <c r="E213" s="40"/>
      <c r="F213" s="231" t="s">
        <v>555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146</v>
      </c>
      <c r="AU213" s="17" t="s">
        <v>82</v>
      </c>
    </row>
    <row r="214" s="2" customFormat="1">
      <c r="A214" s="38"/>
      <c r="B214" s="39"/>
      <c r="C214" s="40"/>
      <c r="D214" s="225" t="s">
        <v>223</v>
      </c>
      <c r="E214" s="40"/>
      <c r="F214" s="243" t="s">
        <v>556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223</v>
      </c>
      <c r="AU214" s="17" t="s">
        <v>82</v>
      </c>
    </row>
    <row r="215" s="13" customFormat="1">
      <c r="A215" s="13"/>
      <c r="B215" s="232"/>
      <c r="C215" s="233"/>
      <c r="D215" s="225" t="s">
        <v>153</v>
      </c>
      <c r="E215" s="234" t="s">
        <v>19</v>
      </c>
      <c r="F215" s="235" t="s">
        <v>557</v>
      </c>
      <c r="G215" s="233"/>
      <c r="H215" s="236">
        <v>7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153</v>
      </c>
      <c r="AU215" s="242" t="s">
        <v>82</v>
      </c>
      <c r="AV215" s="13" t="s">
        <v>82</v>
      </c>
      <c r="AW215" s="13" t="s">
        <v>32</v>
      </c>
      <c r="AX215" s="13" t="s">
        <v>80</v>
      </c>
      <c r="AY215" s="242" t="s">
        <v>134</v>
      </c>
    </row>
    <row r="216" s="2" customFormat="1" ht="16.5" customHeight="1">
      <c r="A216" s="38"/>
      <c r="B216" s="39"/>
      <c r="C216" s="212" t="s">
        <v>558</v>
      </c>
      <c r="D216" s="212" t="s">
        <v>137</v>
      </c>
      <c r="E216" s="213" t="s">
        <v>559</v>
      </c>
      <c r="F216" s="214" t="s">
        <v>560</v>
      </c>
      <c r="G216" s="215" t="s">
        <v>213</v>
      </c>
      <c r="H216" s="216">
        <v>268</v>
      </c>
      <c r="I216" s="217"/>
      <c r="J216" s="218">
        <f>ROUND(I216*H216,2)</f>
        <v>0</v>
      </c>
      <c r="K216" s="214" t="s">
        <v>141</v>
      </c>
      <c r="L216" s="44"/>
      <c r="M216" s="219" t="s">
        <v>19</v>
      </c>
      <c r="N216" s="220" t="s">
        <v>44</v>
      </c>
      <c r="O216" s="84"/>
      <c r="P216" s="221">
        <f>O216*H216</f>
        <v>0</v>
      </c>
      <c r="Q216" s="221">
        <v>0.00296</v>
      </c>
      <c r="R216" s="221">
        <f>Q216*H216</f>
        <v>0.79327999999999999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181</v>
      </c>
      <c r="AT216" s="223" t="s">
        <v>137</v>
      </c>
      <c r="AU216" s="223" t="s">
        <v>82</v>
      </c>
      <c r="AY216" s="17" t="s">
        <v>134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80</v>
      </c>
      <c r="BK216" s="224">
        <f>ROUND(I216*H216,2)</f>
        <v>0</v>
      </c>
      <c r="BL216" s="17" t="s">
        <v>181</v>
      </c>
      <c r="BM216" s="223" t="s">
        <v>561</v>
      </c>
    </row>
    <row r="217" s="2" customFormat="1">
      <c r="A217" s="38"/>
      <c r="B217" s="39"/>
      <c r="C217" s="40"/>
      <c r="D217" s="225" t="s">
        <v>144</v>
      </c>
      <c r="E217" s="40"/>
      <c r="F217" s="226" t="s">
        <v>560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144</v>
      </c>
      <c r="AU217" s="17" t="s">
        <v>82</v>
      </c>
    </row>
    <row r="218" s="2" customFormat="1">
      <c r="A218" s="38"/>
      <c r="B218" s="39"/>
      <c r="C218" s="40"/>
      <c r="D218" s="230" t="s">
        <v>146</v>
      </c>
      <c r="E218" s="40"/>
      <c r="F218" s="231" t="s">
        <v>562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146</v>
      </c>
      <c r="AU218" s="17" t="s">
        <v>82</v>
      </c>
    </row>
    <row r="219" s="2" customFormat="1">
      <c r="A219" s="38"/>
      <c r="B219" s="39"/>
      <c r="C219" s="40"/>
      <c r="D219" s="225" t="s">
        <v>223</v>
      </c>
      <c r="E219" s="40"/>
      <c r="F219" s="243" t="s">
        <v>563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223</v>
      </c>
      <c r="AU219" s="17" t="s">
        <v>82</v>
      </c>
    </row>
    <row r="220" s="13" customFormat="1">
      <c r="A220" s="13"/>
      <c r="B220" s="232"/>
      <c r="C220" s="233"/>
      <c r="D220" s="225" t="s">
        <v>153</v>
      </c>
      <c r="E220" s="234" t="s">
        <v>19</v>
      </c>
      <c r="F220" s="235" t="s">
        <v>416</v>
      </c>
      <c r="G220" s="233"/>
      <c r="H220" s="236">
        <v>268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153</v>
      </c>
      <c r="AU220" s="242" t="s">
        <v>82</v>
      </c>
      <c r="AV220" s="13" t="s">
        <v>82</v>
      </c>
      <c r="AW220" s="13" t="s">
        <v>32</v>
      </c>
      <c r="AX220" s="13" t="s">
        <v>80</v>
      </c>
      <c r="AY220" s="242" t="s">
        <v>134</v>
      </c>
    </row>
    <row r="221" s="2" customFormat="1" ht="16.5" customHeight="1">
      <c r="A221" s="38"/>
      <c r="B221" s="39"/>
      <c r="C221" s="212" t="s">
        <v>564</v>
      </c>
      <c r="D221" s="212" t="s">
        <v>137</v>
      </c>
      <c r="E221" s="213" t="s">
        <v>565</v>
      </c>
      <c r="F221" s="214" t="s">
        <v>566</v>
      </c>
      <c r="G221" s="215" t="s">
        <v>213</v>
      </c>
      <c r="H221" s="216">
        <v>300.80000000000001</v>
      </c>
      <c r="I221" s="217"/>
      <c r="J221" s="218">
        <f>ROUND(I221*H221,2)</f>
        <v>0</v>
      </c>
      <c r="K221" s="214" t="s">
        <v>141</v>
      </c>
      <c r="L221" s="44"/>
      <c r="M221" s="219" t="s">
        <v>19</v>
      </c>
      <c r="N221" s="220" t="s">
        <v>44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181</v>
      </c>
      <c r="AT221" s="223" t="s">
        <v>137</v>
      </c>
      <c r="AU221" s="223" t="s">
        <v>82</v>
      </c>
      <c r="AY221" s="17" t="s">
        <v>134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80</v>
      </c>
      <c r="BK221" s="224">
        <f>ROUND(I221*H221,2)</f>
        <v>0</v>
      </c>
      <c r="BL221" s="17" t="s">
        <v>181</v>
      </c>
      <c r="BM221" s="223" t="s">
        <v>567</v>
      </c>
    </row>
    <row r="222" s="2" customFormat="1">
      <c r="A222" s="38"/>
      <c r="B222" s="39"/>
      <c r="C222" s="40"/>
      <c r="D222" s="225" t="s">
        <v>144</v>
      </c>
      <c r="E222" s="40"/>
      <c r="F222" s="226" t="s">
        <v>566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144</v>
      </c>
      <c r="AU222" s="17" t="s">
        <v>82</v>
      </c>
    </row>
    <row r="223" s="2" customFormat="1">
      <c r="A223" s="38"/>
      <c r="B223" s="39"/>
      <c r="C223" s="40"/>
      <c r="D223" s="230" t="s">
        <v>146</v>
      </c>
      <c r="E223" s="40"/>
      <c r="F223" s="231" t="s">
        <v>568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146</v>
      </c>
      <c r="AU223" s="17" t="s">
        <v>82</v>
      </c>
    </row>
    <row r="224" s="2" customFormat="1">
      <c r="A224" s="38"/>
      <c r="B224" s="39"/>
      <c r="C224" s="40"/>
      <c r="D224" s="225" t="s">
        <v>223</v>
      </c>
      <c r="E224" s="40"/>
      <c r="F224" s="243" t="s">
        <v>569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223</v>
      </c>
      <c r="AU224" s="17" t="s">
        <v>82</v>
      </c>
    </row>
    <row r="225" s="13" customFormat="1">
      <c r="A225" s="13"/>
      <c r="B225" s="232"/>
      <c r="C225" s="233"/>
      <c r="D225" s="225" t="s">
        <v>153</v>
      </c>
      <c r="E225" s="234" t="s">
        <v>19</v>
      </c>
      <c r="F225" s="235" t="s">
        <v>570</v>
      </c>
      <c r="G225" s="233"/>
      <c r="H225" s="236">
        <v>300.80000000000001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153</v>
      </c>
      <c r="AU225" s="242" t="s">
        <v>82</v>
      </c>
      <c r="AV225" s="13" t="s">
        <v>82</v>
      </c>
      <c r="AW225" s="13" t="s">
        <v>32</v>
      </c>
      <c r="AX225" s="13" t="s">
        <v>80</v>
      </c>
      <c r="AY225" s="242" t="s">
        <v>134</v>
      </c>
    </row>
    <row r="226" s="2" customFormat="1" ht="16.5" customHeight="1">
      <c r="A226" s="38"/>
      <c r="B226" s="39"/>
      <c r="C226" s="251" t="s">
        <v>431</v>
      </c>
      <c r="D226" s="251" t="s">
        <v>390</v>
      </c>
      <c r="E226" s="252" t="s">
        <v>571</v>
      </c>
      <c r="F226" s="253" t="s">
        <v>572</v>
      </c>
      <c r="G226" s="254" t="s">
        <v>213</v>
      </c>
      <c r="H226" s="255">
        <v>330.88</v>
      </c>
      <c r="I226" s="256"/>
      <c r="J226" s="257">
        <f>ROUND(I226*H226,2)</f>
        <v>0</v>
      </c>
      <c r="K226" s="253" t="s">
        <v>141</v>
      </c>
      <c r="L226" s="258"/>
      <c r="M226" s="259" t="s">
        <v>19</v>
      </c>
      <c r="N226" s="260" t="s">
        <v>44</v>
      </c>
      <c r="O226" s="84"/>
      <c r="P226" s="221">
        <f>O226*H226</f>
        <v>0</v>
      </c>
      <c r="Q226" s="221">
        <v>0.0071999999999999998</v>
      </c>
      <c r="R226" s="221">
        <f>Q226*H226</f>
        <v>2.382336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431</v>
      </c>
      <c r="AT226" s="223" t="s">
        <v>390</v>
      </c>
      <c r="AU226" s="223" t="s">
        <v>82</v>
      </c>
      <c r="AY226" s="17" t="s">
        <v>134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80</v>
      </c>
      <c r="BK226" s="224">
        <f>ROUND(I226*H226,2)</f>
        <v>0</v>
      </c>
      <c r="BL226" s="17" t="s">
        <v>181</v>
      </c>
      <c r="BM226" s="223" t="s">
        <v>573</v>
      </c>
    </row>
    <row r="227" s="2" customFormat="1">
      <c r="A227" s="38"/>
      <c r="B227" s="39"/>
      <c r="C227" s="40"/>
      <c r="D227" s="225" t="s">
        <v>144</v>
      </c>
      <c r="E227" s="40"/>
      <c r="F227" s="226" t="s">
        <v>572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144</v>
      </c>
      <c r="AU227" s="17" t="s">
        <v>82</v>
      </c>
    </row>
    <row r="228" s="2" customFormat="1">
      <c r="A228" s="38"/>
      <c r="B228" s="39"/>
      <c r="C228" s="40"/>
      <c r="D228" s="225" t="s">
        <v>223</v>
      </c>
      <c r="E228" s="40"/>
      <c r="F228" s="243" t="s">
        <v>569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223</v>
      </c>
      <c r="AU228" s="17" t="s">
        <v>82</v>
      </c>
    </row>
    <row r="229" s="13" customFormat="1">
      <c r="A229" s="13"/>
      <c r="B229" s="232"/>
      <c r="C229" s="233"/>
      <c r="D229" s="225" t="s">
        <v>153</v>
      </c>
      <c r="E229" s="234" t="s">
        <v>19</v>
      </c>
      <c r="F229" s="235" t="s">
        <v>574</v>
      </c>
      <c r="G229" s="233"/>
      <c r="H229" s="236">
        <v>330.88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153</v>
      </c>
      <c r="AU229" s="242" t="s">
        <v>82</v>
      </c>
      <c r="AV229" s="13" t="s">
        <v>82</v>
      </c>
      <c r="AW229" s="13" t="s">
        <v>32</v>
      </c>
      <c r="AX229" s="13" t="s">
        <v>80</v>
      </c>
      <c r="AY229" s="242" t="s">
        <v>134</v>
      </c>
    </row>
    <row r="230" s="2" customFormat="1" ht="16.5" customHeight="1">
      <c r="A230" s="38"/>
      <c r="B230" s="39"/>
      <c r="C230" s="212" t="s">
        <v>575</v>
      </c>
      <c r="D230" s="212" t="s">
        <v>137</v>
      </c>
      <c r="E230" s="213" t="s">
        <v>576</v>
      </c>
      <c r="F230" s="214" t="s">
        <v>577</v>
      </c>
      <c r="G230" s="215" t="s">
        <v>213</v>
      </c>
      <c r="H230" s="216">
        <v>32</v>
      </c>
      <c r="I230" s="217"/>
      <c r="J230" s="218">
        <f>ROUND(I230*H230,2)</f>
        <v>0</v>
      </c>
      <c r="K230" s="214" t="s">
        <v>141</v>
      </c>
      <c r="L230" s="44"/>
      <c r="M230" s="219" t="s">
        <v>19</v>
      </c>
      <c r="N230" s="220" t="s">
        <v>44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181</v>
      </c>
      <c r="AT230" s="223" t="s">
        <v>137</v>
      </c>
      <c r="AU230" s="223" t="s">
        <v>82</v>
      </c>
      <c r="AY230" s="17" t="s">
        <v>134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181</v>
      </c>
      <c r="BM230" s="223" t="s">
        <v>578</v>
      </c>
    </row>
    <row r="231" s="2" customFormat="1">
      <c r="A231" s="38"/>
      <c r="B231" s="39"/>
      <c r="C231" s="40"/>
      <c r="D231" s="225" t="s">
        <v>144</v>
      </c>
      <c r="E231" s="40"/>
      <c r="F231" s="226" t="s">
        <v>579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144</v>
      </c>
      <c r="AU231" s="17" t="s">
        <v>82</v>
      </c>
    </row>
    <row r="232" s="2" customFormat="1">
      <c r="A232" s="38"/>
      <c r="B232" s="39"/>
      <c r="C232" s="40"/>
      <c r="D232" s="230" t="s">
        <v>146</v>
      </c>
      <c r="E232" s="40"/>
      <c r="F232" s="231" t="s">
        <v>580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146</v>
      </c>
      <c r="AU232" s="17" t="s">
        <v>82</v>
      </c>
    </row>
    <row r="233" s="2" customFormat="1">
      <c r="A233" s="38"/>
      <c r="B233" s="39"/>
      <c r="C233" s="40"/>
      <c r="D233" s="225" t="s">
        <v>223</v>
      </c>
      <c r="E233" s="40"/>
      <c r="F233" s="243" t="s">
        <v>581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223</v>
      </c>
      <c r="AU233" s="17" t="s">
        <v>82</v>
      </c>
    </row>
    <row r="234" s="13" customFormat="1">
      <c r="A234" s="13"/>
      <c r="B234" s="232"/>
      <c r="C234" s="233"/>
      <c r="D234" s="225" t="s">
        <v>153</v>
      </c>
      <c r="E234" s="234" t="s">
        <v>19</v>
      </c>
      <c r="F234" s="235" t="s">
        <v>309</v>
      </c>
      <c r="G234" s="233"/>
      <c r="H234" s="236">
        <v>32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153</v>
      </c>
      <c r="AU234" s="242" t="s">
        <v>82</v>
      </c>
      <c r="AV234" s="13" t="s">
        <v>82</v>
      </c>
      <c r="AW234" s="13" t="s">
        <v>32</v>
      </c>
      <c r="AX234" s="13" t="s">
        <v>80</v>
      </c>
      <c r="AY234" s="242" t="s">
        <v>134</v>
      </c>
    </row>
    <row r="235" s="2" customFormat="1" ht="16.5" customHeight="1">
      <c r="A235" s="38"/>
      <c r="B235" s="39"/>
      <c r="C235" s="251" t="s">
        <v>582</v>
      </c>
      <c r="D235" s="251" t="s">
        <v>390</v>
      </c>
      <c r="E235" s="252" t="s">
        <v>583</v>
      </c>
      <c r="F235" s="253" t="s">
        <v>584</v>
      </c>
      <c r="G235" s="254" t="s">
        <v>213</v>
      </c>
      <c r="H235" s="255">
        <v>38.399999999999999</v>
      </c>
      <c r="I235" s="256"/>
      <c r="J235" s="257">
        <f>ROUND(I235*H235,2)</f>
        <v>0</v>
      </c>
      <c r="K235" s="253" t="s">
        <v>141</v>
      </c>
      <c r="L235" s="258"/>
      <c r="M235" s="259" t="s">
        <v>19</v>
      </c>
      <c r="N235" s="260" t="s">
        <v>44</v>
      </c>
      <c r="O235" s="84"/>
      <c r="P235" s="221">
        <f>O235*H235</f>
        <v>0</v>
      </c>
      <c r="Q235" s="221">
        <v>0.0023</v>
      </c>
      <c r="R235" s="221">
        <f>Q235*H235</f>
        <v>0.088319999999999996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431</v>
      </c>
      <c r="AT235" s="223" t="s">
        <v>390</v>
      </c>
      <c r="AU235" s="223" t="s">
        <v>82</v>
      </c>
      <c r="AY235" s="17" t="s">
        <v>134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80</v>
      </c>
      <c r="BK235" s="224">
        <f>ROUND(I235*H235,2)</f>
        <v>0</v>
      </c>
      <c r="BL235" s="17" t="s">
        <v>181</v>
      </c>
      <c r="BM235" s="223" t="s">
        <v>585</v>
      </c>
    </row>
    <row r="236" s="2" customFormat="1">
      <c r="A236" s="38"/>
      <c r="B236" s="39"/>
      <c r="C236" s="40"/>
      <c r="D236" s="225" t="s">
        <v>144</v>
      </c>
      <c r="E236" s="40"/>
      <c r="F236" s="226" t="s">
        <v>584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144</v>
      </c>
      <c r="AU236" s="17" t="s">
        <v>82</v>
      </c>
    </row>
    <row r="237" s="2" customFormat="1">
      <c r="A237" s="38"/>
      <c r="B237" s="39"/>
      <c r="C237" s="40"/>
      <c r="D237" s="225" t="s">
        <v>223</v>
      </c>
      <c r="E237" s="40"/>
      <c r="F237" s="243" t="s">
        <v>581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223</v>
      </c>
      <c r="AU237" s="17" t="s">
        <v>82</v>
      </c>
    </row>
    <row r="238" s="13" customFormat="1">
      <c r="A238" s="13"/>
      <c r="B238" s="232"/>
      <c r="C238" s="233"/>
      <c r="D238" s="225" t="s">
        <v>153</v>
      </c>
      <c r="E238" s="233"/>
      <c r="F238" s="235" t="s">
        <v>586</v>
      </c>
      <c r="G238" s="233"/>
      <c r="H238" s="236">
        <v>38.399999999999999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153</v>
      </c>
      <c r="AU238" s="242" t="s">
        <v>82</v>
      </c>
      <c r="AV238" s="13" t="s">
        <v>82</v>
      </c>
      <c r="AW238" s="13" t="s">
        <v>4</v>
      </c>
      <c r="AX238" s="13" t="s">
        <v>80</v>
      </c>
      <c r="AY238" s="242" t="s">
        <v>134</v>
      </c>
    </row>
    <row r="239" s="2" customFormat="1" ht="16.5" customHeight="1">
      <c r="A239" s="38"/>
      <c r="B239" s="39"/>
      <c r="C239" s="212" t="s">
        <v>587</v>
      </c>
      <c r="D239" s="212" t="s">
        <v>137</v>
      </c>
      <c r="E239" s="213" t="s">
        <v>588</v>
      </c>
      <c r="F239" s="214" t="s">
        <v>589</v>
      </c>
      <c r="G239" s="215" t="s">
        <v>267</v>
      </c>
      <c r="H239" s="216">
        <v>4</v>
      </c>
      <c r="I239" s="217"/>
      <c r="J239" s="218">
        <f>ROUND(I239*H239,2)</f>
        <v>0</v>
      </c>
      <c r="K239" s="214" t="s">
        <v>141</v>
      </c>
      <c r="L239" s="44"/>
      <c r="M239" s="219" t="s">
        <v>19</v>
      </c>
      <c r="N239" s="220" t="s">
        <v>44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181</v>
      </c>
      <c r="AT239" s="223" t="s">
        <v>137</v>
      </c>
      <c r="AU239" s="223" t="s">
        <v>82</v>
      </c>
      <c r="AY239" s="17" t="s">
        <v>134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80</v>
      </c>
      <c r="BK239" s="224">
        <f>ROUND(I239*H239,2)</f>
        <v>0</v>
      </c>
      <c r="BL239" s="17" t="s">
        <v>181</v>
      </c>
      <c r="BM239" s="223" t="s">
        <v>590</v>
      </c>
    </row>
    <row r="240" s="2" customFormat="1">
      <c r="A240" s="38"/>
      <c r="B240" s="39"/>
      <c r="C240" s="40"/>
      <c r="D240" s="225" t="s">
        <v>144</v>
      </c>
      <c r="E240" s="40"/>
      <c r="F240" s="226" t="s">
        <v>591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144</v>
      </c>
      <c r="AU240" s="17" t="s">
        <v>82</v>
      </c>
    </row>
    <row r="241" s="2" customFormat="1">
      <c r="A241" s="38"/>
      <c r="B241" s="39"/>
      <c r="C241" s="40"/>
      <c r="D241" s="230" t="s">
        <v>146</v>
      </c>
      <c r="E241" s="40"/>
      <c r="F241" s="231" t="s">
        <v>592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146</v>
      </c>
      <c r="AU241" s="17" t="s">
        <v>82</v>
      </c>
    </row>
    <row r="242" s="2" customFormat="1">
      <c r="A242" s="38"/>
      <c r="B242" s="39"/>
      <c r="C242" s="40"/>
      <c r="D242" s="225" t="s">
        <v>223</v>
      </c>
      <c r="E242" s="40"/>
      <c r="F242" s="243" t="s">
        <v>581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223</v>
      </c>
      <c r="AU242" s="17" t="s">
        <v>82</v>
      </c>
    </row>
    <row r="243" s="2" customFormat="1" ht="16.5" customHeight="1">
      <c r="A243" s="38"/>
      <c r="B243" s="39"/>
      <c r="C243" s="251" t="s">
        <v>593</v>
      </c>
      <c r="D243" s="251" t="s">
        <v>390</v>
      </c>
      <c r="E243" s="252" t="s">
        <v>594</v>
      </c>
      <c r="F243" s="253" t="s">
        <v>595</v>
      </c>
      <c r="G243" s="254" t="s">
        <v>267</v>
      </c>
      <c r="H243" s="255">
        <v>4</v>
      </c>
      <c r="I243" s="256"/>
      <c r="J243" s="257">
        <f>ROUND(I243*H243,2)</f>
        <v>0</v>
      </c>
      <c r="K243" s="253" t="s">
        <v>141</v>
      </c>
      <c r="L243" s="258"/>
      <c r="M243" s="259" t="s">
        <v>19</v>
      </c>
      <c r="N243" s="260" t="s">
        <v>44</v>
      </c>
      <c r="O243" s="84"/>
      <c r="P243" s="221">
        <f>O243*H243</f>
        <v>0</v>
      </c>
      <c r="Q243" s="221">
        <v>0.00011</v>
      </c>
      <c r="R243" s="221">
        <f>Q243*H243</f>
        <v>0.00044000000000000002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431</v>
      </c>
      <c r="AT243" s="223" t="s">
        <v>390</v>
      </c>
      <c r="AU243" s="223" t="s">
        <v>82</v>
      </c>
      <c r="AY243" s="17" t="s">
        <v>134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80</v>
      </c>
      <c r="BK243" s="224">
        <f>ROUND(I243*H243,2)</f>
        <v>0</v>
      </c>
      <c r="BL243" s="17" t="s">
        <v>181</v>
      </c>
      <c r="BM243" s="223" t="s">
        <v>596</v>
      </c>
    </row>
    <row r="244" s="2" customFormat="1">
      <c r="A244" s="38"/>
      <c r="B244" s="39"/>
      <c r="C244" s="40"/>
      <c r="D244" s="225" t="s">
        <v>144</v>
      </c>
      <c r="E244" s="40"/>
      <c r="F244" s="226" t="s">
        <v>595</v>
      </c>
      <c r="G244" s="40"/>
      <c r="H244" s="40"/>
      <c r="I244" s="227"/>
      <c r="J244" s="40"/>
      <c r="K244" s="40"/>
      <c r="L244" s="44"/>
      <c r="M244" s="228"/>
      <c r="N244" s="229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144</v>
      </c>
      <c r="AU244" s="17" t="s">
        <v>82</v>
      </c>
    </row>
    <row r="245" s="2" customFormat="1">
      <c r="A245" s="38"/>
      <c r="B245" s="39"/>
      <c r="C245" s="40"/>
      <c r="D245" s="225" t="s">
        <v>223</v>
      </c>
      <c r="E245" s="40"/>
      <c r="F245" s="243" t="s">
        <v>581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223</v>
      </c>
      <c r="AU245" s="17" t="s">
        <v>82</v>
      </c>
    </row>
    <row r="246" s="2" customFormat="1" ht="16.5" customHeight="1">
      <c r="A246" s="38"/>
      <c r="B246" s="39"/>
      <c r="C246" s="212" t="s">
        <v>597</v>
      </c>
      <c r="D246" s="212" t="s">
        <v>137</v>
      </c>
      <c r="E246" s="213" t="s">
        <v>598</v>
      </c>
      <c r="F246" s="214" t="s">
        <v>599</v>
      </c>
      <c r="G246" s="215" t="s">
        <v>267</v>
      </c>
      <c r="H246" s="216">
        <v>65</v>
      </c>
      <c r="I246" s="217"/>
      <c r="J246" s="218">
        <f>ROUND(I246*H246,2)</f>
        <v>0</v>
      </c>
      <c r="K246" s="214" t="s">
        <v>141</v>
      </c>
      <c r="L246" s="44"/>
      <c r="M246" s="219" t="s">
        <v>19</v>
      </c>
      <c r="N246" s="220" t="s">
        <v>44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181</v>
      </c>
      <c r="AT246" s="223" t="s">
        <v>137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181</v>
      </c>
      <c r="BM246" s="223" t="s">
        <v>600</v>
      </c>
    </row>
    <row r="247" s="2" customFormat="1">
      <c r="A247" s="38"/>
      <c r="B247" s="39"/>
      <c r="C247" s="40"/>
      <c r="D247" s="225" t="s">
        <v>144</v>
      </c>
      <c r="E247" s="40"/>
      <c r="F247" s="226" t="s">
        <v>601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144</v>
      </c>
      <c r="AU247" s="17" t="s">
        <v>82</v>
      </c>
    </row>
    <row r="248" s="2" customFormat="1">
      <c r="A248" s="38"/>
      <c r="B248" s="39"/>
      <c r="C248" s="40"/>
      <c r="D248" s="230" t="s">
        <v>146</v>
      </c>
      <c r="E248" s="40"/>
      <c r="F248" s="231" t="s">
        <v>602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146</v>
      </c>
      <c r="AU248" s="17" t="s">
        <v>82</v>
      </c>
    </row>
    <row r="249" s="2" customFormat="1">
      <c r="A249" s="38"/>
      <c r="B249" s="39"/>
      <c r="C249" s="40"/>
      <c r="D249" s="225" t="s">
        <v>223</v>
      </c>
      <c r="E249" s="40"/>
      <c r="F249" s="243" t="s">
        <v>581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223</v>
      </c>
      <c r="AU249" s="17" t="s">
        <v>82</v>
      </c>
    </row>
    <row r="250" s="2" customFormat="1" ht="16.5" customHeight="1">
      <c r="A250" s="38"/>
      <c r="B250" s="39"/>
      <c r="C250" s="251" t="s">
        <v>603</v>
      </c>
      <c r="D250" s="251" t="s">
        <v>390</v>
      </c>
      <c r="E250" s="252" t="s">
        <v>604</v>
      </c>
      <c r="F250" s="253" t="s">
        <v>605</v>
      </c>
      <c r="G250" s="254" t="s">
        <v>267</v>
      </c>
      <c r="H250" s="255">
        <v>65</v>
      </c>
      <c r="I250" s="256"/>
      <c r="J250" s="257">
        <f>ROUND(I250*H250,2)</f>
        <v>0</v>
      </c>
      <c r="K250" s="253" t="s">
        <v>141</v>
      </c>
      <c r="L250" s="258"/>
      <c r="M250" s="259" t="s">
        <v>19</v>
      </c>
      <c r="N250" s="260" t="s">
        <v>44</v>
      </c>
      <c r="O250" s="84"/>
      <c r="P250" s="221">
        <f>O250*H250</f>
        <v>0</v>
      </c>
      <c r="Q250" s="221">
        <v>0.00076000000000000004</v>
      </c>
      <c r="R250" s="221">
        <f>Q250*H250</f>
        <v>0.049399999999999999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431</v>
      </c>
      <c r="AT250" s="223" t="s">
        <v>390</v>
      </c>
      <c r="AU250" s="223" t="s">
        <v>82</v>
      </c>
      <c r="AY250" s="17" t="s">
        <v>134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80</v>
      </c>
      <c r="BK250" s="224">
        <f>ROUND(I250*H250,2)</f>
        <v>0</v>
      </c>
      <c r="BL250" s="17" t="s">
        <v>181</v>
      </c>
      <c r="BM250" s="223" t="s">
        <v>606</v>
      </c>
    </row>
    <row r="251" s="2" customFormat="1">
      <c r="A251" s="38"/>
      <c r="B251" s="39"/>
      <c r="C251" s="40"/>
      <c r="D251" s="225" t="s">
        <v>144</v>
      </c>
      <c r="E251" s="40"/>
      <c r="F251" s="226" t="s">
        <v>605</v>
      </c>
      <c r="G251" s="40"/>
      <c r="H251" s="40"/>
      <c r="I251" s="227"/>
      <c r="J251" s="40"/>
      <c r="K251" s="40"/>
      <c r="L251" s="44"/>
      <c r="M251" s="228"/>
      <c r="N251" s="229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144</v>
      </c>
      <c r="AU251" s="17" t="s">
        <v>82</v>
      </c>
    </row>
    <row r="252" s="2" customFormat="1">
      <c r="A252" s="38"/>
      <c r="B252" s="39"/>
      <c r="C252" s="40"/>
      <c r="D252" s="225" t="s">
        <v>223</v>
      </c>
      <c r="E252" s="40"/>
      <c r="F252" s="243" t="s">
        <v>581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223</v>
      </c>
      <c r="AU252" s="17" t="s">
        <v>82</v>
      </c>
    </row>
    <row r="253" s="2" customFormat="1" ht="16.5" customHeight="1">
      <c r="A253" s="38"/>
      <c r="B253" s="39"/>
      <c r="C253" s="212" t="s">
        <v>607</v>
      </c>
      <c r="D253" s="212" t="s">
        <v>137</v>
      </c>
      <c r="E253" s="213" t="s">
        <v>608</v>
      </c>
      <c r="F253" s="214" t="s">
        <v>609</v>
      </c>
      <c r="G253" s="215" t="s">
        <v>267</v>
      </c>
      <c r="H253" s="216">
        <v>4</v>
      </c>
      <c r="I253" s="217"/>
      <c r="J253" s="218">
        <f>ROUND(I253*H253,2)</f>
        <v>0</v>
      </c>
      <c r="K253" s="214" t="s">
        <v>141</v>
      </c>
      <c r="L253" s="44"/>
      <c r="M253" s="219" t="s">
        <v>19</v>
      </c>
      <c r="N253" s="220" t="s">
        <v>44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181</v>
      </c>
      <c r="AT253" s="223" t="s">
        <v>137</v>
      </c>
      <c r="AU253" s="223" t="s">
        <v>82</v>
      </c>
      <c r="AY253" s="17" t="s">
        <v>134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80</v>
      </c>
      <c r="BK253" s="224">
        <f>ROUND(I253*H253,2)</f>
        <v>0</v>
      </c>
      <c r="BL253" s="17" t="s">
        <v>181</v>
      </c>
      <c r="BM253" s="223" t="s">
        <v>610</v>
      </c>
    </row>
    <row r="254" s="2" customFormat="1">
      <c r="A254" s="38"/>
      <c r="B254" s="39"/>
      <c r="C254" s="40"/>
      <c r="D254" s="225" t="s">
        <v>144</v>
      </c>
      <c r="E254" s="40"/>
      <c r="F254" s="226" t="s">
        <v>611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144</v>
      </c>
      <c r="AU254" s="17" t="s">
        <v>82</v>
      </c>
    </row>
    <row r="255" s="2" customFormat="1">
      <c r="A255" s="38"/>
      <c r="B255" s="39"/>
      <c r="C255" s="40"/>
      <c r="D255" s="230" t="s">
        <v>146</v>
      </c>
      <c r="E255" s="40"/>
      <c r="F255" s="231" t="s">
        <v>612</v>
      </c>
      <c r="G255" s="40"/>
      <c r="H255" s="40"/>
      <c r="I255" s="227"/>
      <c r="J255" s="40"/>
      <c r="K255" s="40"/>
      <c r="L255" s="44"/>
      <c r="M255" s="228"/>
      <c r="N255" s="229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146</v>
      </c>
      <c r="AU255" s="17" t="s">
        <v>82</v>
      </c>
    </row>
    <row r="256" s="2" customFormat="1">
      <c r="A256" s="38"/>
      <c r="B256" s="39"/>
      <c r="C256" s="40"/>
      <c r="D256" s="225" t="s">
        <v>223</v>
      </c>
      <c r="E256" s="40"/>
      <c r="F256" s="243" t="s">
        <v>581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223</v>
      </c>
      <c r="AU256" s="17" t="s">
        <v>82</v>
      </c>
    </row>
    <row r="257" s="2" customFormat="1" ht="16.5" customHeight="1">
      <c r="A257" s="38"/>
      <c r="B257" s="39"/>
      <c r="C257" s="251" t="s">
        <v>613</v>
      </c>
      <c r="D257" s="251" t="s">
        <v>390</v>
      </c>
      <c r="E257" s="252" t="s">
        <v>614</v>
      </c>
      <c r="F257" s="253" t="s">
        <v>615</v>
      </c>
      <c r="G257" s="254" t="s">
        <v>267</v>
      </c>
      <c r="H257" s="255">
        <v>4</v>
      </c>
      <c r="I257" s="256"/>
      <c r="J257" s="257">
        <f>ROUND(I257*H257,2)</f>
        <v>0</v>
      </c>
      <c r="K257" s="253" t="s">
        <v>141</v>
      </c>
      <c r="L257" s="258"/>
      <c r="M257" s="259" t="s">
        <v>19</v>
      </c>
      <c r="N257" s="260" t="s">
        <v>44</v>
      </c>
      <c r="O257" s="84"/>
      <c r="P257" s="221">
        <f>O257*H257</f>
        <v>0</v>
      </c>
      <c r="Q257" s="221">
        <v>0.0010100000000000001</v>
      </c>
      <c r="R257" s="221">
        <f>Q257*H257</f>
        <v>0.0040400000000000002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431</v>
      </c>
      <c r="AT257" s="223" t="s">
        <v>390</v>
      </c>
      <c r="AU257" s="223" t="s">
        <v>82</v>
      </c>
      <c r="AY257" s="17" t="s">
        <v>134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80</v>
      </c>
      <c r="BK257" s="224">
        <f>ROUND(I257*H257,2)</f>
        <v>0</v>
      </c>
      <c r="BL257" s="17" t="s">
        <v>181</v>
      </c>
      <c r="BM257" s="223" t="s">
        <v>616</v>
      </c>
    </row>
    <row r="258" s="2" customFormat="1">
      <c r="A258" s="38"/>
      <c r="B258" s="39"/>
      <c r="C258" s="40"/>
      <c r="D258" s="225" t="s">
        <v>144</v>
      </c>
      <c r="E258" s="40"/>
      <c r="F258" s="226" t="s">
        <v>615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144</v>
      </c>
      <c r="AU258" s="17" t="s">
        <v>82</v>
      </c>
    </row>
    <row r="259" s="2" customFormat="1">
      <c r="A259" s="38"/>
      <c r="B259" s="39"/>
      <c r="C259" s="40"/>
      <c r="D259" s="225" t="s">
        <v>223</v>
      </c>
      <c r="E259" s="40"/>
      <c r="F259" s="243" t="s">
        <v>581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223</v>
      </c>
      <c r="AU259" s="17" t="s">
        <v>82</v>
      </c>
    </row>
    <row r="260" s="2" customFormat="1" ht="16.5" customHeight="1">
      <c r="A260" s="38"/>
      <c r="B260" s="39"/>
      <c r="C260" s="212" t="s">
        <v>617</v>
      </c>
      <c r="D260" s="212" t="s">
        <v>137</v>
      </c>
      <c r="E260" s="213" t="s">
        <v>618</v>
      </c>
      <c r="F260" s="214" t="s">
        <v>619</v>
      </c>
      <c r="G260" s="215" t="s">
        <v>267</v>
      </c>
      <c r="H260" s="216">
        <v>4</v>
      </c>
      <c r="I260" s="217"/>
      <c r="J260" s="218">
        <f>ROUND(I260*H260,2)</f>
        <v>0</v>
      </c>
      <c r="K260" s="214" t="s">
        <v>141</v>
      </c>
      <c r="L260" s="44"/>
      <c r="M260" s="219" t="s">
        <v>19</v>
      </c>
      <c r="N260" s="220" t="s">
        <v>44</v>
      </c>
      <c r="O260" s="84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181</v>
      </c>
      <c r="AT260" s="223" t="s">
        <v>137</v>
      </c>
      <c r="AU260" s="223" t="s">
        <v>82</v>
      </c>
      <c r="AY260" s="17" t="s">
        <v>134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80</v>
      </c>
      <c r="BK260" s="224">
        <f>ROUND(I260*H260,2)</f>
        <v>0</v>
      </c>
      <c r="BL260" s="17" t="s">
        <v>181</v>
      </c>
      <c r="BM260" s="223" t="s">
        <v>620</v>
      </c>
    </row>
    <row r="261" s="2" customFormat="1">
      <c r="A261" s="38"/>
      <c r="B261" s="39"/>
      <c r="C261" s="40"/>
      <c r="D261" s="225" t="s">
        <v>144</v>
      </c>
      <c r="E261" s="40"/>
      <c r="F261" s="226" t="s">
        <v>621</v>
      </c>
      <c r="G261" s="40"/>
      <c r="H261" s="40"/>
      <c r="I261" s="227"/>
      <c r="J261" s="40"/>
      <c r="K261" s="40"/>
      <c r="L261" s="44"/>
      <c r="M261" s="228"/>
      <c r="N261" s="229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144</v>
      </c>
      <c r="AU261" s="17" t="s">
        <v>82</v>
      </c>
    </row>
    <row r="262" s="2" customFormat="1">
      <c r="A262" s="38"/>
      <c r="B262" s="39"/>
      <c r="C262" s="40"/>
      <c r="D262" s="230" t="s">
        <v>146</v>
      </c>
      <c r="E262" s="40"/>
      <c r="F262" s="231" t="s">
        <v>622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146</v>
      </c>
      <c r="AU262" s="17" t="s">
        <v>82</v>
      </c>
    </row>
    <row r="263" s="2" customFormat="1">
      <c r="A263" s="38"/>
      <c r="B263" s="39"/>
      <c r="C263" s="40"/>
      <c r="D263" s="225" t="s">
        <v>223</v>
      </c>
      <c r="E263" s="40"/>
      <c r="F263" s="243" t="s">
        <v>581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223</v>
      </c>
      <c r="AU263" s="17" t="s">
        <v>82</v>
      </c>
    </row>
    <row r="264" s="2" customFormat="1" ht="16.5" customHeight="1">
      <c r="A264" s="38"/>
      <c r="B264" s="39"/>
      <c r="C264" s="251" t="s">
        <v>623</v>
      </c>
      <c r="D264" s="251" t="s">
        <v>390</v>
      </c>
      <c r="E264" s="252" t="s">
        <v>624</v>
      </c>
      <c r="F264" s="253" t="s">
        <v>625</v>
      </c>
      <c r="G264" s="254" t="s">
        <v>267</v>
      </c>
      <c r="H264" s="255">
        <v>4</v>
      </c>
      <c r="I264" s="256"/>
      <c r="J264" s="257">
        <f>ROUND(I264*H264,2)</f>
        <v>0</v>
      </c>
      <c r="K264" s="253" t="s">
        <v>141</v>
      </c>
      <c r="L264" s="258"/>
      <c r="M264" s="259" t="s">
        <v>19</v>
      </c>
      <c r="N264" s="260" t="s">
        <v>44</v>
      </c>
      <c r="O264" s="84"/>
      <c r="P264" s="221">
        <f>O264*H264</f>
        <v>0</v>
      </c>
      <c r="Q264" s="221">
        <v>0.00122</v>
      </c>
      <c r="R264" s="221">
        <f>Q264*H264</f>
        <v>0.0048799999999999998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431</v>
      </c>
      <c r="AT264" s="223" t="s">
        <v>390</v>
      </c>
      <c r="AU264" s="223" t="s">
        <v>82</v>
      </c>
      <c r="AY264" s="17" t="s">
        <v>134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80</v>
      </c>
      <c r="BK264" s="224">
        <f>ROUND(I264*H264,2)</f>
        <v>0</v>
      </c>
      <c r="BL264" s="17" t="s">
        <v>181</v>
      </c>
      <c r="BM264" s="223" t="s">
        <v>626</v>
      </c>
    </row>
    <row r="265" s="2" customFormat="1">
      <c r="A265" s="38"/>
      <c r="B265" s="39"/>
      <c r="C265" s="40"/>
      <c r="D265" s="225" t="s">
        <v>144</v>
      </c>
      <c r="E265" s="40"/>
      <c r="F265" s="226" t="s">
        <v>625</v>
      </c>
      <c r="G265" s="40"/>
      <c r="H265" s="40"/>
      <c r="I265" s="227"/>
      <c r="J265" s="40"/>
      <c r="K265" s="40"/>
      <c r="L265" s="44"/>
      <c r="M265" s="228"/>
      <c r="N265" s="229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144</v>
      </c>
      <c r="AU265" s="17" t="s">
        <v>82</v>
      </c>
    </row>
    <row r="266" s="2" customFormat="1">
      <c r="A266" s="38"/>
      <c r="B266" s="39"/>
      <c r="C266" s="40"/>
      <c r="D266" s="225" t="s">
        <v>223</v>
      </c>
      <c r="E266" s="40"/>
      <c r="F266" s="243" t="s">
        <v>581</v>
      </c>
      <c r="G266" s="40"/>
      <c r="H266" s="40"/>
      <c r="I266" s="227"/>
      <c r="J266" s="40"/>
      <c r="K266" s="40"/>
      <c r="L266" s="44"/>
      <c r="M266" s="228"/>
      <c r="N266" s="229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223</v>
      </c>
      <c r="AU266" s="17" t="s">
        <v>82</v>
      </c>
    </row>
    <row r="267" s="2" customFormat="1" ht="16.5" customHeight="1">
      <c r="A267" s="38"/>
      <c r="B267" s="39"/>
      <c r="C267" s="212" t="s">
        <v>627</v>
      </c>
      <c r="D267" s="212" t="s">
        <v>137</v>
      </c>
      <c r="E267" s="213" t="s">
        <v>628</v>
      </c>
      <c r="F267" s="214" t="s">
        <v>629</v>
      </c>
      <c r="G267" s="215" t="s">
        <v>213</v>
      </c>
      <c r="H267" s="216">
        <v>114.7</v>
      </c>
      <c r="I267" s="217"/>
      <c r="J267" s="218">
        <f>ROUND(I267*H267,2)</f>
        <v>0</v>
      </c>
      <c r="K267" s="214" t="s">
        <v>141</v>
      </c>
      <c r="L267" s="44"/>
      <c r="M267" s="219" t="s">
        <v>19</v>
      </c>
      <c r="N267" s="220" t="s">
        <v>44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181</v>
      </c>
      <c r="AT267" s="223" t="s">
        <v>137</v>
      </c>
      <c r="AU267" s="223" t="s">
        <v>82</v>
      </c>
      <c r="AY267" s="17" t="s">
        <v>134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80</v>
      </c>
      <c r="BK267" s="224">
        <f>ROUND(I267*H267,2)</f>
        <v>0</v>
      </c>
      <c r="BL267" s="17" t="s">
        <v>181</v>
      </c>
      <c r="BM267" s="223" t="s">
        <v>630</v>
      </c>
    </row>
    <row r="268" s="2" customFormat="1">
      <c r="A268" s="38"/>
      <c r="B268" s="39"/>
      <c r="C268" s="40"/>
      <c r="D268" s="225" t="s">
        <v>144</v>
      </c>
      <c r="E268" s="40"/>
      <c r="F268" s="226" t="s">
        <v>631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144</v>
      </c>
      <c r="AU268" s="17" t="s">
        <v>82</v>
      </c>
    </row>
    <row r="269" s="2" customFormat="1">
      <c r="A269" s="38"/>
      <c r="B269" s="39"/>
      <c r="C269" s="40"/>
      <c r="D269" s="230" t="s">
        <v>146</v>
      </c>
      <c r="E269" s="40"/>
      <c r="F269" s="231" t="s">
        <v>632</v>
      </c>
      <c r="G269" s="40"/>
      <c r="H269" s="40"/>
      <c r="I269" s="227"/>
      <c r="J269" s="40"/>
      <c r="K269" s="40"/>
      <c r="L269" s="44"/>
      <c r="M269" s="228"/>
      <c r="N269" s="229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146</v>
      </c>
      <c r="AU269" s="17" t="s">
        <v>82</v>
      </c>
    </row>
    <row r="270" s="2" customFormat="1">
      <c r="A270" s="38"/>
      <c r="B270" s="39"/>
      <c r="C270" s="40"/>
      <c r="D270" s="225" t="s">
        <v>223</v>
      </c>
      <c r="E270" s="40"/>
      <c r="F270" s="243" t="s">
        <v>633</v>
      </c>
      <c r="G270" s="40"/>
      <c r="H270" s="40"/>
      <c r="I270" s="227"/>
      <c r="J270" s="40"/>
      <c r="K270" s="40"/>
      <c r="L270" s="44"/>
      <c r="M270" s="228"/>
      <c r="N270" s="229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223</v>
      </c>
      <c r="AU270" s="17" t="s">
        <v>82</v>
      </c>
    </row>
    <row r="271" s="13" customFormat="1">
      <c r="A271" s="13"/>
      <c r="B271" s="232"/>
      <c r="C271" s="233"/>
      <c r="D271" s="225" t="s">
        <v>153</v>
      </c>
      <c r="E271" s="234" t="s">
        <v>19</v>
      </c>
      <c r="F271" s="235" t="s">
        <v>316</v>
      </c>
      <c r="G271" s="233"/>
      <c r="H271" s="236">
        <v>114.7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153</v>
      </c>
      <c r="AU271" s="242" t="s">
        <v>82</v>
      </c>
      <c r="AV271" s="13" t="s">
        <v>82</v>
      </c>
      <c r="AW271" s="13" t="s">
        <v>32</v>
      </c>
      <c r="AX271" s="13" t="s">
        <v>80</v>
      </c>
      <c r="AY271" s="242" t="s">
        <v>134</v>
      </c>
    </row>
    <row r="272" s="2" customFormat="1" ht="16.5" customHeight="1">
      <c r="A272" s="38"/>
      <c r="B272" s="39"/>
      <c r="C272" s="251" t="s">
        <v>634</v>
      </c>
      <c r="D272" s="251" t="s">
        <v>390</v>
      </c>
      <c r="E272" s="252" t="s">
        <v>635</v>
      </c>
      <c r="F272" s="253" t="s">
        <v>636</v>
      </c>
      <c r="G272" s="254" t="s">
        <v>213</v>
      </c>
      <c r="H272" s="255">
        <v>151.404</v>
      </c>
      <c r="I272" s="256"/>
      <c r="J272" s="257">
        <f>ROUND(I272*H272,2)</f>
        <v>0</v>
      </c>
      <c r="K272" s="253" t="s">
        <v>141</v>
      </c>
      <c r="L272" s="258"/>
      <c r="M272" s="259" t="s">
        <v>19</v>
      </c>
      <c r="N272" s="260" t="s">
        <v>44</v>
      </c>
      <c r="O272" s="84"/>
      <c r="P272" s="221">
        <f>O272*H272</f>
        <v>0</v>
      </c>
      <c r="Q272" s="221">
        <v>0.0046100000000000004</v>
      </c>
      <c r="R272" s="221">
        <f>Q272*H272</f>
        <v>0.69797244000000003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431</v>
      </c>
      <c r="AT272" s="223" t="s">
        <v>390</v>
      </c>
      <c r="AU272" s="223" t="s">
        <v>82</v>
      </c>
      <c r="AY272" s="17" t="s">
        <v>134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80</v>
      </c>
      <c r="BK272" s="224">
        <f>ROUND(I272*H272,2)</f>
        <v>0</v>
      </c>
      <c r="BL272" s="17" t="s">
        <v>181</v>
      </c>
      <c r="BM272" s="223" t="s">
        <v>637</v>
      </c>
    </row>
    <row r="273" s="2" customFormat="1">
      <c r="A273" s="38"/>
      <c r="B273" s="39"/>
      <c r="C273" s="40"/>
      <c r="D273" s="225" t="s">
        <v>144</v>
      </c>
      <c r="E273" s="40"/>
      <c r="F273" s="226" t="s">
        <v>636</v>
      </c>
      <c r="G273" s="40"/>
      <c r="H273" s="40"/>
      <c r="I273" s="227"/>
      <c r="J273" s="40"/>
      <c r="K273" s="40"/>
      <c r="L273" s="44"/>
      <c r="M273" s="228"/>
      <c r="N273" s="229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144</v>
      </c>
      <c r="AU273" s="17" t="s">
        <v>82</v>
      </c>
    </row>
    <row r="274" s="2" customFormat="1">
      <c r="A274" s="38"/>
      <c r="B274" s="39"/>
      <c r="C274" s="40"/>
      <c r="D274" s="225" t="s">
        <v>223</v>
      </c>
      <c r="E274" s="40"/>
      <c r="F274" s="243" t="s">
        <v>633</v>
      </c>
      <c r="G274" s="40"/>
      <c r="H274" s="40"/>
      <c r="I274" s="227"/>
      <c r="J274" s="40"/>
      <c r="K274" s="40"/>
      <c r="L274" s="44"/>
      <c r="M274" s="228"/>
      <c r="N274" s="229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223</v>
      </c>
      <c r="AU274" s="17" t="s">
        <v>82</v>
      </c>
    </row>
    <row r="275" s="13" customFormat="1">
      <c r="A275" s="13"/>
      <c r="B275" s="232"/>
      <c r="C275" s="233"/>
      <c r="D275" s="225" t="s">
        <v>153</v>
      </c>
      <c r="E275" s="234" t="s">
        <v>19</v>
      </c>
      <c r="F275" s="235" t="s">
        <v>638</v>
      </c>
      <c r="G275" s="233"/>
      <c r="H275" s="236">
        <v>126.17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153</v>
      </c>
      <c r="AU275" s="242" t="s">
        <v>82</v>
      </c>
      <c r="AV275" s="13" t="s">
        <v>82</v>
      </c>
      <c r="AW275" s="13" t="s">
        <v>32</v>
      </c>
      <c r="AX275" s="13" t="s">
        <v>80</v>
      </c>
      <c r="AY275" s="242" t="s">
        <v>134</v>
      </c>
    </row>
    <row r="276" s="13" customFormat="1">
      <c r="A276" s="13"/>
      <c r="B276" s="232"/>
      <c r="C276" s="233"/>
      <c r="D276" s="225" t="s">
        <v>153</v>
      </c>
      <c r="E276" s="233"/>
      <c r="F276" s="235" t="s">
        <v>639</v>
      </c>
      <c r="G276" s="233"/>
      <c r="H276" s="236">
        <v>151.404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153</v>
      </c>
      <c r="AU276" s="242" t="s">
        <v>82</v>
      </c>
      <c r="AV276" s="13" t="s">
        <v>82</v>
      </c>
      <c r="AW276" s="13" t="s">
        <v>4</v>
      </c>
      <c r="AX276" s="13" t="s">
        <v>80</v>
      </c>
      <c r="AY276" s="242" t="s">
        <v>134</v>
      </c>
    </row>
    <row r="277" s="2" customFormat="1" ht="16.5" customHeight="1">
      <c r="A277" s="38"/>
      <c r="B277" s="39"/>
      <c r="C277" s="212" t="s">
        <v>640</v>
      </c>
      <c r="D277" s="212" t="s">
        <v>137</v>
      </c>
      <c r="E277" s="213" t="s">
        <v>641</v>
      </c>
      <c r="F277" s="214" t="s">
        <v>642</v>
      </c>
      <c r="G277" s="215" t="s">
        <v>267</v>
      </c>
      <c r="H277" s="216">
        <v>18</v>
      </c>
      <c r="I277" s="217"/>
      <c r="J277" s="218">
        <f>ROUND(I277*H277,2)</f>
        <v>0</v>
      </c>
      <c r="K277" s="214" t="s">
        <v>141</v>
      </c>
      <c r="L277" s="44"/>
      <c r="M277" s="219" t="s">
        <v>19</v>
      </c>
      <c r="N277" s="220" t="s">
        <v>44</v>
      </c>
      <c r="O277" s="84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181</v>
      </c>
      <c r="AT277" s="223" t="s">
        <v>137</v>
      </c>
      <c r="AU277" s="223" t="s">
        <v>82</v>
      </c>
      <c r="AY277" s="17" t="s">
        <v>134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80</v>
      </c>
      <c r="BK277" s="224">
        <f>ROUND(I277*H277,2)</f>
        <v>0</v>
      </c>
      <c r="BL277" s="17" t="s">
        <v>181</v>
      </c>
      <c r="BM277" s="223" t="s">
        <v>643</v>
      </c>
    </row>
    <row r="278" s="2" customFormat="1">
      <c r="A278" s="38"/>
      <c r="B278" s="39"/>
      <c r="C278" s="40"/>
      <c r="D278" s="225" t="s">
        <v>144</v>
      </c>
      <c r="E278" s="40"/>
      <c r="F278" s="226" t="s">
        <v>642</v>
      </c>
      <c r="G278" s="40"/>
      <c r="H278" s="40"/>
      <c r="I278" s="227"/>
      <c r="J278" s="40"/>
      <c r="K278" s="40"/>
      <c r="L278" s="44"/>
      <c r="M278" s="228"/>
      <c r="N278" s="229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144</v>
      </c>
      <c r="AU278" s="17" t="s">
        <v>82</v>
      </c>
    </row>
    <row r="279" s="2" customFormat="1">
      <c r="A279" s="38"/>
      <c r="B279" s="39"/>
      <c r="C279" s="40"/>
      <c r="D279" s="230" t="s">
        <v>146</v>
      </c>
      <c r="E279" s="40"/>
      <c r="F279" s="231" t="s">
        <v>644</v>
      </c>
      <c r="G279" s="40"/>
      <c r="H279" s="40"/>
      <c r="I279" s="227"/>
      <c r="J279" s="40"/>
      <c r="K279" s="40"/>
      <c r="L279" s="44"/>
      <c r="M279" s="228"/>
      <c r="N279" s="229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146</v>
      </c>
      <c r="AU279" s="17" t="s">
        <v>82</v>
      </c>
    </row>
    <row r="280" s="2" customFormat="1">
      <c r="A280" s="38"/>
      <c r="B280" s="39"/>
      <c r="C280" s="40"/>
      <c r="D280" s="225" t="s">
        <v>223</v>
      </c>
      <c r="E280" s="40"/>
      <c r="F280" s="243" t="s">
        <v>633</v>
      </c>
      <c r="G280" s="40"/>
      <c r="H280" s="40"/>
      <c r="I280" s="227"/>
      <c r="J280" s="40"/>
      <c r="K280" s="40"/>
      <c r="L280" s="44"/>
      <c r="M280" s="228"/>
      <c r="N280" s="229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223</v>
      </c>
      <c r="AU280" s="17" t="s">
        <v>82</v>
      </c>
    </row>
    <row r="281" s="2" customFormat="1" ht="16.5" customHeight="1">
      <c r="A281" s="38"/>
      <c r="B281" s="39"/>
      <c r="C281" s="212" t="s">
        <v>645</v>
      </c>
      <c r="D281" s="212" t="s">
        <v>137</v>
      </c>
      <c r="E281" s="213" t="s">
        <v>646</v>
      </c>
      <c r="F281" s="214" t="s">
        <v>647</v>
      </c>
      <c r="G281" s="215" t="s">
        <v>267</v>
      </c>
      <c r="H281" s="216">
        <v>60</v>
      </c>
      <c r="I281" s="217"/>
      <c r="J281" s="218">
        <f>ROUND(I281*H281,2)</f>
        <v>0</v>
      </c>
      <c r="K281" s="214" t="s">
        <v>141</v>
      </c>
      <c r="L281" s="44"/>
      <c r="M281" s="219" t="s">
        <v>19</v>
      </c>
      <c r="N281" s="220" t="s">
        <v>44</v>
      </c>
      <c r="O281" s="84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181</v>
      </c>
      <c r="AT281" s="223" t="s">
        <v>137</v>
      </c>
      <c r="AU281" s="223" t="s">
        <v>82</v>
      </c>
      <c r="AY281" s="17" t="s">
        <v>134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80</v>
      </c>
      <c r="BK281" s="224">
        <f>ROUND(I281*H281,2)</f>
        <v>0</v>
      </c>
      <c r="BL281" s="17" t="s">
        <v>181</v>
      </c>
      <c r="BM281" s="223" t="s">
        <v>648</v>
      </c>
    </row>
    <row r="282" s="2" customFormat="1">
      <c r="A282" s="38"/>
      <c r="B282" s="39"/>
      <c r="C282" s="40"/>
      <c r="D282" s="225" t="s">
        <v>144</v>
      </c>
      <c r="E282" s="40"/>
      <c r="F282" s="226" t="s">
        <v>647</v>
      </c>
      <c r="G282" s="40"/>
      <c r="H282" s="40"/>
      <c r="I282" s="227"/>
      <c r="J282" s="40"/>
      <c r="K282" s="40"/>
      <c r="L282" s="44"/>
      <c r="M282" s="228"/>
      <c r="N282" s="229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144</v>
      </c>
      <c r="AU282" s="17" t="s">
        <v>82</v>
      </c>
    </row>
    <row r="283" s="2" customFormat="1">
      <c r="A283" s="38"/>
      <c r="B283" s="39"/>
      <c r="C283" s="40"/>
      <c r="D283" s="230" t="s">
        <v>146</v>
      </c>
      <c r="E283" s="40"/>
      <c r="F283" s="231" t="s">
        <v>649</v>
      </c>
      <c r="G283" s="40"/>
      <c r="H283" s="40"/>
      <c r="I283" s="227"/>
      <c r="J283" s="40"/>
      <c r="K283" s="40"/>
      <c r="L283" s="44"/>
      <c r="M283" s="228"/>
      <c r="N283" s="229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146</v>
      </c>
      <c r="AU283" s="17" t="s">
        <v>82</v>
      </c>
    </row>
    <row r="284" s="2" customFormat="1">
      <c r="A284" s="38"/>
      <c r="B284" s="39"/>
      <c r="C284" s="40"/>
      <c r="D284" s="225" t="s">
        <v>223</v>
      </c>
      <c r="E284" s="40"/>
      <c r="F284" s="243" t="s">
        <v>633</v>
      </c>
      <c r="G284" s="40"/>
      <c r="H284" s="40"/>
      <c r="I284" s="227"/>
      <c r="J284" s="40"/>
      <c r="K284" s="40"/>
      <c r="L284" s="44"/>
      <c r="M284" s="228"/>
      <c r="N284" s="229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223</v>
      </c>
      <c r="AU284" s="17" t="s">
        <v>82</v>
      </c>
    </row>
    <row r="285" s="2" customFormat="1" ht="16.5" customHeight="1">
      <c r="A285" s="38"/>
      <c r="B285" s="39"/>
      <c r="C285" s="212" t="s">
        <v>650</v>
      </c>
      <c r="D285" s="212" t="s">
        <v>137</v>
      </c>
      <c r="E285" s="213" t="s">
        <v>651</v>
      </c>
      <c r="F285" s="214" t="s">
        <v>652</v>
      </c>
      <c r="G285" s="215" t="s">
        <v>267</v>
      </c>
      <c r="H285" s="216">
        <v>7</v>
      </c>
      <c r="I285" s="217"/>
      <c r="J285" s="218">
        <f>ROUND(I285*H285,2)</f>
        <v>0</v>
      </c>
      <c r="K285" s="214" t="s">
        <v>141</v>
      </c>
      <c r="L285" s="44"/>
      <c r="M285" s="219" t="s">
        <v>19</v>
      </c>
      <c r="N285" s="220" t="s">
        <v>44</v>
      </c>
      <c r="O285" s="84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181</v>
      </c>
      <c r="AT285" s="223" t="s">
        <v>137</v>
      </c>
      <c r="AU285" s="223" t="s">
        <v>82</v>
      </c>
      <c r="AY285" s="17" t="s">
        <v>134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80</v>
      </c>
      <c r="BK285" s="224">
        <f>ROUND(I285*H285,2)</f>
        <v>0</v>
      </c>
      <c r="BL285" s="17" t="s">
        <v>181</v>
      </c>
      <c r="BM285" s="223" t="s">
        <v>653</v>
      </c>
    </row>
    <row r="286" s="2" customFormat="1">
      <c r="A286" s="38"/>
      <c r="B286" s="39"/>
      <c r="C286" s="40"/>
      <c r="D286" s="225" t="s">
        <v>144</v>
      </c>
      <c r="E286" s="40"/>
      <c r="F286" s="226" t="s">
        <v>652</v>
      </c>
      <c r="G286" s="40"/>
      <c r="H286" s="40"/>
      <c r="I286" s="227"/>
      <c r="J286" s="40"/>
      <c r="K286" s="40"/>
      <c r="L286" s="44"/>
      <c r="M286" s="228"/>
      <c r="N286" s="229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144</v>
      </c>
      <c r="AU286" s="17" t="s">
        <v>82</v>
      </c>
    </row>
    <row r="287" s="2" customFormat="1">
      <c r="A287" s="38"/>
      <c r="B287" s="39"/>
      <c r="C287" s="40"/>
      <c r="D287" s="230" t="s">
        <v>146</v>
      </c>
      <c r="E287" s="40"/>
      <c r="F287" s="231" t="s">
        <v>654</v>
      </c>
      <c r="G287" s="40"/>
      <c r="H287" s="40"/>
      <c r="I287" s="227"/>
      <c r="J287" s="40"/>
      <c r="K287" s="40"/>
      <c r="L287" s="44"/>
      <c r="M287" s="228"/>
      <c r="N287" s="229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146</v>
      </c>
      <c r="AU287" s="17" t="s">
        <v>82</v>
      </c>
    </row>
    <row r="288" s="2" customFormat="1">
      <c r="A288" s="38"/>
      <c r="B288" s="39"/>
      <c r="C288" s="40"/>
      <c r="D288" s="225" t="s">
        <v>223</v>
      </c>
      <c r="E288" s="40"/>
      <c r="F288" s="243" t="s">
        <v>633</v>
      </c>
      <c r="G288" s="40"/>
      <c r="H288" s="40"/>
      <c r="I288" s="227"/>
      <c r="J288" s="40"/>
      <c r="K288" s="40"/>
      <c r="L288" s="44"/>
      <c r="M288" s="228"/>
      <c r="N288" s="229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223</v>
      </c>
      <c r="AU288" s="17" t="s">
        <v>82</v>
      </c>
    </row>
    <row r="289" s="2" customFormat="1" ht="16.5" customHeight="1">
      <c r="A289" s="38"/>
      <c r="B289" s="39"/>
      <c r="C289" s="212" t="s">
        <v>655</v>
      </c>
      <c r="D289" s="212" t="s">
        <v>137</v>
      </c>
      <c r="E289" s="213" t="s">
        <v>656</v>
      </c>
      <c r="F289" s="214" t="s">
        <v>657</v>
      </c>
      <c r="G289" s="215" t="s">
        <v>267</v>
      </c>
      <c r="H289" s="216">
        <v>9</v>
      </c>
      <c r="I289" s="217"/>
      <c r="J289" s="218">
        <f>ROUND(I289*H289,2)</f>
        <v>0</v>
      </c>
      <c r="K289" s="214" t="s">
        <v>141</v>
      </c>
      <c r="L289" s="44"/>
      <c r="M289" s="219" t="s">
        <v>19</v>
      </c>
      <c r="N289" s="220" t="s">
        <v>44</v>
      </c>
      <c r="O289" s="84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181</v>
      </c>
      <c r="AT289" s="223" t="s">
        <v>137</v>
      </c>
      <c r="AU289" s="223" t="s">
        <v>82</v>
      </c>
      <c r="AY289" s="17" t="s">
        <v>134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80</v>
      </c>
      <c r="BK289" s="224">
        <f>ROUND(I289*H289,2)</f>
        <v>0</v>
      </c>
      <c r="BL289" s="17" t="s">
        <v>181</v>
      </c>
      <c r="BM289" s="223" t="s">
        <v>658</v>
      </c>
    </row>
    <row r="290" s="2" customFormat="1">
      <c r="A290" s="38"/>
      <c r="B290" s="39"/>
      <c r="C290" s="40"/>
      <c r="D290" s="225" t="s">
        <v>144</v>
      </c>
      <c r="E290" s="40"/>
      <c r="F290" s="226" t="s">
        <v>659</v>
      </c>
      <c r="G290" s="40"/>
      <c r="H290" s="40"/>
      <c r="I290" s="227"/>
      <c r="J290" s="40"/>
      <c r="K290" s="40"/>
      <c r="L290" s="44"/>
      <c r="M290" s="228"/>
      <c r="N290" s="229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144</v>
      </c>
      <c r="AU290" s="17" t="s">
        <v>82</v>
      </c>
    </row>
    <row r="291" s="2" customFormat="1">
      <c r="A291" s="38"/>
      <c r="B291" s="39"/>
      <c r="C291" s="40"/>
      <c r="D291" s="230" t="s">
        <v>146</v>
      </c>
      <c r="E291" s="40"/>
      <c r="F291" s="231" t="s">
        <v>660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146</v>
      </c>
      <c r="AU291" s="17" t="s">
        <v>82</v>
      </c>
    </row>
    <row r="292" s="2" customFormat="1">
      <c r="A292" s="38"/>
      <c r="B292" s="39"/>
      <c r="C292" s="40"/>
      <c r="D292" s="225" t="s">
        <v>223</v>
      </c>
      <c r="E292" s="40"/>
      <c r="F292" s="243" t="s">
        <v>633</v>
      </c>
      <c r="G292" s="40"/>
      <c r="H292" s="40"/>
      <c r="I292" s="227"/>
      <c r="J292" s="40"/>
      <c r="K292" s="40"/>
      <c r="L292" s="44"/>
      <c r="M292" s="228"/>
      <c r="N292" s="229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223</v>
      </c>
      <c r="AU292" s="17" t="s">
        <v>82</v>
      </c>
    </row>
    <row r="293" s="2" customFormat="1" ht="16.5" customHeight="1">
      <c r="A293" s="38"/>
      <c r="B293" s="39"/>
      <c r="C293" s="212" t="s">
        <v>661</v>
      </c>
      <c r="D293" s="212" t="s">
        <v>137</v>
      </c>
      <c r="E293" s="213" t="s">
        <v>662</v>
      </c>
      <c r="F293" s="214" t="s">
        <v>663</v>
      </c>
      <c r="G293" s="215" t="s">
        <v>213</v>
      </c>
      <c r="H293" s="216">
        <v>95.900000000000006</v>
      </c>
      <c r="I293" s="217"/>
      <c r="J293" s="218">
        <f>ROUND(I293*H293,2)</f>
        <v>0</v>
      </c>
      <c r="K293" s="214" t="s">
        <v>141</v>
      </c>
      <c r="L293" s="44"/>
      <c r="M293" s="219" t="s">
        <v>19</v>
      </c>
      <c r="N293" s="220" t="s">
        <v>44</v>
      </c>
      <c r="O293" s="84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3" t="s">
        <v>181</v>
      </c>
      <c r="AT293" s="223" t="s">
        <v>137</v>
      </c>
      <c r="AU293" s="223" t="s">
        <v>82</v>
      </c>
      <c r="AY293" s="17" t="s">
        <v>134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7" t="s">
        <v>80</v>
      </c>
      <c r="BK293" s="224">
        <f>ROUND(I293*H293,2)</f>
        <v>0</v>
      </c>
      <c r="BL293" s="17" t="s">
        <v>181</v>
      </c>
      <c r="BM293" s="223" t="s">
        <v>664</v>
      </c>
    </row>
    <row r="294" s="2" customFormat="1">
      <c r="A294" s="38"/>
      <c r="B294" s="39"/>
      <c r="C294" s="40"/>
      <c r="D294" s="225" t="s">
        <v>144</v>
      </c>
      <c r="E294" s="40"/>
      <c r="F294" s="226" t="s">
        <v>663</v>
      </c>
      <c r="G294" s="40"/>
      <c r="H294" s="40"/>
      <c r="I294" s="227"/>
      <c r="J294" s="40"/>
      <c r="K294" s="40"/>
      <c r="L294" s="44"/>
      <c r="M294" s="228"/>
      <c r="N294" s="229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144</v>
      </c>
      <c r="AU294" s="17" t="s">
        <v>82</v>
      </c>
    </row>
    <row r="295" s="2" customFormat="1">
      <c r="A295" s="38"/>
      <c r="B295" s="39"/>
      <c r="C295" s="40"/>
      <c r="D295" s="230" t="s">
        <v>146</v>
      </c>
      <c r="E295" s="40"/>
      <c r="F295" s="231" t="s">
        <v>665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146</v>
      </c>
      <c r="AU295" s="17" t="s">
        <v>82</v>
      </c>
    </row>
    <row r="296" s="2" customFormat="1">
      <c r="A296" s="38"/>
      <c r="B296" s="39"/>
      <c r="C296" s="40"/>
      <c r="D296" s="225" t="s">
        <v>223</v>
      </c>
      <c r="E296" s="40"/>
      <c r="F296" s="243" t="s">
        <v>666</v>
      </c>
      <c r="G296" s="40"/>
      <c r="H296" s="40"/>
      <c r="I296" s="227"/>
      <c r="J296" s="40"/>
      <c r="K296" s="40"/>
      <c r="L296" s="44"/>
      <c r="M296" s="228"/>
      <c r="N296" s="229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223</v>
      </c>
      <c r="AU296" s="17" t="s">
        <v>82</v>
      </c>
    </row>
    <row r="297" s="13" customFormat="1">
      <c r="A297" s="13"/>
      <c r="B297" s="232"/>
      <c r="C297" s="233"/>
      <c r="D297" s="225" t="s">
        <v>153</v>
      </c>
      <c r="E297" s="234" t="s">
        <v>19</v>
      </c>
      <c r="F297" s="235" t="s">
        <v>667</v>
      </c>
      <c r="G297" s="233"/>
      <c r="H297" s="236">
        <v>95.900000000000006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153</v>
      </c>
      <c r="AU297" s="242" t="s">
        <v>82</v>
      </c>
      <c r="AV297" s="13" t="s">
        <v>82</v>
      </c>
      <c r="AW297" s="13" t="s">
        <v>32</v>
      </c>
      <c r="AX297" s="13" t="s">
        <v>80</v>
      </c>
      <c r="AY297" s="242" t="s">
        <v>134</v>
      </c>
    </row>
    <row r="298" s="2" customFormat="1" ht="16.5" customHeight="1">
      <c r="A298" s="38"/>
      <c r="B298" s="39"/>
      <c r="C298" s="251" t="s">
        <v>668</v>
      </c>
      <c r="D298" s="251" t="s">
        <v>390</v>
      </c>
      <c r="E298" s="252" t="s">
        <v>669</v>
      </c>
      <c r="F298" s="253" t="s">
        <v>670</v>
      </c>
      <c r="G298" s="254" t="s">
        <v>213</v>
      </c>
      <c r="H298" s="255">
        <v>29.300000000000001</v>
      </c>
      <c r="I298" s="256"/>
      <c r="J298" s="257">
        <f>ROUND(I298*H298,2)</f>
        <v>0</v>
      </c>
      <c r="K298" s="253" t="s">
        <v>141</v>
      </c>
      <c r="L298" s="258"/>
      <c r="M298" s="259" t="s">
        <v>19</v>
      </c>
      <c r="N298" s="260" t="s">
        <v>44</v>
      </c>
      <c r="O298" s="84"/>
      <c r="P298" s="221">
        <f>O298*H298</f>
        <v>0</v>
      </c>
      <c r="Q298" s="221">
        <v>0.00189</v>
      </c>
      <c r="R298" s="221">
        <f>Q298*H298</f>
        <v>0.055377000000000003</v>
      </c>
      <c r="S298" s="221">
        <v>0</v>
      </c>
      <c r="T298" s="22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431</v>
      </c>
      <c r="AT298" s="223" t="s">
        <v>390</v>
      </c>
      <c r="AU298" s="223" t="s">
        <v>82</v>
      </c>
      <c r="AY298" s="17" t="s">
        <v>134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80</v>
      </c>
      <c r="BK298" s="224">
        <f>ROUND(I298*H298,2)</f>
        <v>0</v>
      </c>
      <c r="BL298" s="17" t="s">
        <v>181</v>
      </c>
      <c r="BM298" s="223" t="s">
        <v>671</v>
      </c>
    </row>
    <row r="299" s="2" customFormat="1">
      <c r="A299" s="38"/>
      <c r="B299" s="39"/>
      <c r="C299" s="40"/>
      <c r="D299" s="225" t="s">
        <v>144</v>
      </c>
      <c r="E299" s="40"/>
      <c r="F299" s="226" t="s">
        <v>670</v>
      </c>
      <c r="G299" s="40"/>
      <c r="H299" s="40"/>
      <c r="I299" s="227"/>
      <c r="J299" s="40"/>
      <c r="K299" s="40"/>
      <c r="L299" s="44"/>
      <c r="M299" s="228"/>
      <c r="N299" s="229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144</v>
      </c>
      <c r="AU299" s="17" t="s">
        <v>82</v>
      </c>
    </row>
    <row r="300" s="2" customFormat="1">
      <c r="A300" s="38"/>
      <c r="B300" s="39"/>
      <c r="C300" s="40"/>
      <c r="D300" s="225" t="s">
        <v>223</v>
      </c>
      <c r="E300" s="40"/>
      <c r="F300" s="243" t="s">
        <v>672</v>
      </c>
      <c r="G300" s="40"/>
      <c r="H300" s="40"/>
      <c r="I300" s="227"/>
      <c r="J300" s="40"/>
      <c r="K300" s="40"/>
      <c r="L300" s="44"/>
      <c r="M300" s="228"/>
      <c r="N300" s="229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223</v>
      </c>
      <c r="AU300" s="17" t="s">
        <v>82</v>
      </c>
    </row>
    <row r="301" s="13" customFormat="1">
      <c r="A301" s="13"/>
      <c r="B301" s="232"/>
      <c r="C301" s="233"/>
      <c r="D301" s="225" t="s">
        <v>153</v>
      </c>
      <c r="E301" s="234" t="s">
        <v>19</v>
      </c>
      <c r="F301" s="235" t="s">
        <v>673</v>
      </c>
      <c r="G301" s="233"/>
      <c r="H301" s="236">
        <v>29.300000000000001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153</v>
      </c>
      <c r="AU301" s="242" t="s">
        <v>82</v>
      </c>
      <c r="AV301" s="13" t="s">
        <v>82</v>
      </c>
      <c r="AW301" s="13" t="s">
        <v>32</v>
      </c>
      <c r="AX301" s="13" t="s">
        <v>80</v>
      </c>
      <c r="AY301" s="242" t="s">
        <v>134</v>
      </c>
    </row>
    <row r="302" s="2" customFormat="1" ht="16.5" customHeight="1">
      <c r="A302" s="38"/>
      <c r="B302" s="39"/>
      <c r="C302" s="251" t="s">
        <v>674</v>
      </c>
      <c r="D302" s="251" t="s">
        <v>390</v>
      </c>
      <c r="E302" s="252" t="s">
        <v>675</v>
      </c>
      <c r="F302" s="253" t="s">
        <v>676</v>
      </c>
      <c r="G302" s="254" t="s">
        <v>213</v>
      </c>
      <c r="H302" s="255">
        <v>66.599999999999994</v>
      </c>
      <c r="I302" s="256"/>
      <c r="J302" s="257">
        <f>ROUND(I302*H302,2)</f>
        <v>0</v>
      </c>
      <c r="K302" s="253" t="s">
        <v>141</v>
      </c>
      <c r="L302" s="258"/>
      <c r="M302" s="259" t="s">
        <v>19</v>
      </c>
      <c r="N302" s="260" t="s">
        <v>44</v>
      </c>
      <c r="O302" s="84"/>
      <c r="P302" s="221">
        <f>O302*H302</f>
        <v>0</v>
      </c>
      <c r="Q302" s="221">
        <v>0.0023</v>
      </c>
      <c r="R302" s="221">
        <f>Q302*H302</f>
        <v>0.15317999999999998</v>
      </c>
      <c r="S302" s="221">
        <v>0</v>
      </c>
      <c r="T302" s="22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3" t="s">
        <v>431</v>
      </c>
      <c r="AT302" s="223" t="s">
        <v>390</v>
      </c>
      <c r="AU302" s="223" t="s">
        <v>82</v>
      </c>
      <c r="AY302" s="17" t="s">
        <v>134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80</v>
      </c>
      <c r="BK302" s="224">
        <f>ROUND(I302*H302,2)</f>
        <v>0</v>
      </c>
      <c r="BL302" s="17" t="s">
        <v>181</v>
      </c>
      <c r="BM302" s="223" t="s">
        <v>677</v>
      </c>
    </row>
    <row r="303" s="2" customFormat="1">
      <c r="A303" s="38"/>
      <c r="B303" s="39"/>
      <c r="C303" s="40"/>
      <c r="D303" s="225" t="s">
        <v>144</v>
      </c>
      <c r="E303" s="40"/>
      <c r="F303" s="226" t="s">
        <v>676</v>
      </c>
      <c r="G303" s="40"/>
      <c r="H303" s="40"/>
      <c r="I303" s="227"/>
      <c r="J303" s="40"/>
      <c r="K303" s="40"/>
      <c r="L303" s="44"/>
      <c r="M303" s="228"/>
      <c r="N303" s="229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144</v>
      </c>
      <c r="AU303" s="17" t="s">
        <v>82</v>
      </c>
    </row>
    <row r="304" s="2" customFormat="1">
      <c r="A304" s="38"/>
      <c r="B304" s="39"/>
      <c r="C304" s="40"/>
      <c r="D304" s="225" t="s">
        <v>223</v>
      </c>
      <c r="E304" s="40"/>
      <c r="F304" s="243" t="s">
        <v>678</v>
      </c>
      <c r="G304" s="40"/>
      <c r="H304" s="40"/>
      <c r="I304" s="227"/>
      <c r="J304" s="40"/>
      <c r="K304" s="40"/>
      <c r="L304" s="44"/>
      <c r="M304" s="228"/>
      <c r="N304" s="229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223</v>
      </c>
      <c r="AU304" s="17" t="s">
        <v>82</v>
      </c>
    </row>
    <row r="305" s="13" customFormat="1">
      <c r="A305" s="13"/>
      <c r="B305" s="232"/>
      <c r="C305" s="233"/>
      <c r="D305" s="225" t="s">
        <v>153</v>
      </c>
      <c r="E305" s="234" t="s">
        <v>19</v>
      </c>
      <c r="F305" s="235" t="s">
        <v>679</v>
      </c>
      <c r="G305" s="233"/>
      <c r="H305" s="236">
        <v>66.599999999999994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153</v>
      </c>
      <c r="AU305" s="242" t="s">
        <v>82</v>
      </c>
      <c r="AV305" s="13" t="s">
        <v>82</v>
      </c>
      <c r="AW305" s="13" t="s">
        <v>32</v>
      </c>
      <c r="AX305" s="13" t="s">
        <v>80</v>
      </c>
      <c r="AY305" s="242" t="s">
        <v>134</v>
      </c>
    </row>
    <row r="306" s="2" customFormat="1" ht="21.75" customHeight="1">
      <c r="A306" s="38"/>
      <c r="B306" s="39"/>
      <c r="C306" s="212" t="s">
        <v>680</v>
      </c>
      <c r="D306" s="212" t="s">
        <v>137</v>
      </c>
      <c r="E306" s="213" t="s">
        <v>681</v>
      </c>
      <c r="F306" s="214" t="s">
        <v>682</v>
      </c>
      <c r="G306" s="215" t="s">
        <v>140</v>
      </c>
      <c r="H306" s="216">
        <v>6.6340000000000003</v>
      </c>
      <c r="I306" s="217"/>
      <c r="J306" s="218">
        <f>ROUND(I306*H306,2)</f>
        <v>0</v>
      </c>
      <c r="K306" s="214" t="s">
        <v>141</v>
      </c>
      <c r="L306" s="44"/>
      <c r="M306" s="219" t="s">
        <v>19</v>
      </c>
      <c r="N306" s="220" t="s">
        <v>44</v>
      </c>
      <c r="O306" s="84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3" t="s">
        <v>181</v>
      </c>
      <c r="AT306" s="223" t="s">
        <v>137</v>
      </c>
      <c r="AU306" s="223" t="s">
        <v>82</v>
      </c>
      <c r="AY306" s="17" t="s">
        <v>134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7" t="s">
        <v>80</v>
      </c>
      <c r="BK306" s="224">
        <f>ROUND(I306*H306,2)</f>
        <v>0</v>
      </c>
      <c r="BL306" s="17" t="s">
        <v>181</v>
      </c>
      <c r="BM306" s="223" t="s">
        <v>683</v>
      </c>
    </row>
    <row r="307" s="2" customFormat="1">
      <c r="A307" s="38"/>
      <c r="B307" s="39"/>
      <c r="C307" s="40"/>
      <c r="D307" s="225" t="s">
        <v>144</v>
      </c>
      <c r="E307" s="40"/>
      <c r="F307" s="226" t="s">
        <v>684</v>
      </c>
      <c r="G307" s="40"/>
      <c r="H307" s="40"/>
      <c r="I307" s="227"/>
      <c r="J307" s="40"/>
      <c r="K307" s="40"/>
      <c r="L307" s="44"/>
      <c r="M307" s="228"/>
      <c r="N307" s="229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144</v>
      </c>
      <c r="AU307" s="17" t="s">
        <v>82</v>
      </c>
    </row>
    <row r="308" s="2" customFormat="1">
      <c r="A308" s="38"/>
      <c r="B308" s="39"/>
      <c r="C308" s="40"/>
      <c r="D308" s="230" t="s">
        <v>146</v>
      </c>
      <c r="E308" s="40"/>
      <c r="F308" s="231" t="s">
        <v>685</v>
      </c>
      <c r="G308" s="40"/>
      <c r="H308" s="40"/>
      <c r="I308" s="227"/>
      <c r="J308" s="40"/>
      <c r="K308" s="40"/>
      <c r="L308" s="44"/>
      <c r="M308" s="228"/>
      <c r="N308" s="229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146</v>
      </c>
      <c r="AU308" s="17" t="s">
        <v>82</v>
      </c>
    </row>
    <row r="309" s="12" customFormat="1" ht="22.8" customHeight="1">
      <c r="A309" s="12"/>
      <c r="B309" s="196"/>
      <c r="C309" s="197"/>
      <c r="D309" s="198" t="s">
        <v>72</v>
      </c>
      <c r="E309" s="210" t="s">
        <v>686</v>
      </c>
      <c r="F309" s="210" t="s">
        <v>687</v>
      </c>
      <c r="G309" s="197"/>
      <c r="H309" s="197"/>
      <c r="I309" s="200"/>
      <c r="J309" s="211">
        <f>BK309</f>
        <v>0</v>
      </c>
      <c r="K309" s="197"/>
      <c r="L309" s="202"/>
      <c r="M309" s="203"/>
      <c r="N309" s="204"/>
      <c r="O309" s="204"/>
      <c r="P309" s="205">
        <f>SUM(P310:P331)</f>
        <v>0</v>
      </c>
      <c r="Q309" s="204"/>
      <c r="R309" s="205">
        <f>SUM(R310:R331)</f>
        <v>0.32437109999999997</v>
      </c>
      <c r="S309" s="204"/>
      <c r="T309" s="206">
        <f>SUM(T310:T331)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07" t="s">
        <v>82</v>
      </c>
      <c r="AT309" s="208" t="s">
        <v>72</v>
      </c>
      <c r="AU309" s="208" t="s">
        <v>80</v>
      </c>
      <c r="AY309" s="207" t="s">
        <v>134</v>
      </c>
      <c r="BK309" s="209">
        <f>SUM(BK310:BK331)</f>
        <v>0</v>
      </c>
    </row>
    <row r="310" s="2" customFormat="1" ht="16.5" customHeight="1">
      <c r="A310" s="38"/>
      <c r="B310" s="39"/>
      <c r="C310" s="212" t="s">
        <v>688</v>
      </c>
      <c r="D310" s="212" t="s">
        <v>137</v>
      </c>
      <c r="E310" s="213" t="s">
        <v>689</v>
      </c>
      <c r="F310" s="214" t="s">
        <v>690</v>
      </c>
      <c r="G310" s="215" t="s">
        <v>267</v>
      </c>
      <c r="H310" s="216">
        <v>2</v>
      </c>
      <c r="I310" s="217"/>
      <c r="J310" s="218">
        <f>ROUND(I310*H310,2)</f>
        <v>0</v>
      </c>
      <c r="K310" s="214" t="s">
        <v>141</v>
      </c>
      <c r="L310" s="44"/>
      <c r="M310" s="219" t="s">
        <v>19</v>
      </c>
      <c r="N310" s="220" t="s">
        <v>44</v>
      </c>
      <c r="O310" s="84"/>
      <c r="P310" s="221">
        <f>O310*H310</f>
        <v>0</v>
      </c>
      <c r="Q310" s="221">
        <v>0</v>
      </c>
      <c r="R310" s="221">
        <f>Q310*H310</f>
        <v>0</v>
      </c>
      <c r="S310" s="221">
        <v>0</v>
      </c>
      <c r="T310" s="22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3" t="s">
        <v>181</v>
      </c>
      <c r="AT310" s="223" t="s">
        <v>137</v>
      </c>
      <c r="AU310" s="223" t="s">
        <v>82</v>
      </c>
      <c r="AY310" s="17" t="s">
        <v>134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7" t="s">
        <v>80</v>
      </c>
      <c r="BK310" s="224">
        <f>ROUND(I310*H310,2)</f>
        <v>0</v>
      </c>
      <c r="BL310" s="17" t="s">
        <v>181</v>
      </c>
      <c r="BM310" s="223" t="s">
        <v>691</v>
      </c>
    </row>
    <row r="311" s="2" customFormat="1">
      <c r="A311" s="38"/>
      <c r="B311" s="39"/>
      <c r="C311" s="40"/>
      <c r="D311" s="225" t="s">
        <v>144</v>
      </c>
      <c r="E311" s="40"/>
      <c r="F311" s="226" t="s">
        <v>690</v>
      </c>
      <c r="G311" s="40"/>
      <c r="H311" s="40"/>
      <c r="I311" s="227"/>
      <c r="J311" s="40"/>
      <c r="K311" s="40"/>
      <c r="L311" s="44"/>
      <c r="M311" s="228"/>
      <c r="N311" s="229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144</v>
      </c>
      <c r="AU311" s="17" t="s">
        <v>82</v>
      </c>
    </row>
    <row r="312" s="2" customFormat="1">
      <c r="A312" s="38"/>
      <c r="B312" s="39"/>
      <c r="C312" s="40"/>
      <c r="D312" s="230" t="s">
        <v>146</v>
      </c>
      <c r="E312" s="40"/>
      <c r="F312" s="231" t="s">
        <v>692</v>
      </c>
      <c r="G312" s="40"/>
      <c r="H312" s="40"/>
      <c r="I312" s="227"/>
      <c r="J312" s="40"/>
      <c r="K312" s="40"/>
      <c r="L312" s="44"/>
      <c r="M312" s="228"/>
      <c r="N312" s="229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146</v>
      </c>
      <c r="AU312" s="17" t="s">
        <v>82</v>
      </c>
    </row>
    <row r="313" s="2" customFormat="1">
      <c r="A313" s="38"/>
      <c r="B313" s="39"/>
      <c r="C313" s="40"/>
      <c r="D313" s="225" t="s">
        <v>223</v>
      </c>
      <c r="E313" s="40"/>
      <c r="F313" s="243" t="s">
        <v>693</v>
      </c>
      <c r="G313" s="40"/>
      <c r="H313" s="40"/>
      <c r="I313" s="227"/>
      <c r="J313" s="40"/>
      <c r="K313" s="40"/>
      <c r="L313" s="44"/>
      <c r="M313" s="228"/>
      <c r="N313" s="229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223</v>
      </c>
      <c r="AU313" s="17" t="s">
        <v>82</v>
      </c>
    </row>
    <row r="314" s="2" customFormat="1" ht="16.5" customHeight="1">
      <c r="A314" s="38"/>
      <c r="B314" s="39"/>
      <c r="C314" s="251" t="s">
        <v>694</v>
      </c>
      <c r="D314" s="251" t="s">
        <v>390</v>
      </c>
      <c r="E314" s="252" t="s">
        <v>695</v>
      </c>
      <c r="F314" s="253" t="s">
        <v>696</v>
      </c>
      <c r="G314" s="254" t="s">
        <v>267</v>
      </c>
      <c r="H314" s="255">
        <v>2</v>
      </c>
      <c r="I314" s="256"/>
      <c r="J314" s="257">
        <f>ROUND(I314*H314,2)</f>
        <v>0</v>
      </c>
      <c r="K314" s="253" t="s">
        <v>141</v>
      </c>
      <c r="L314" s="258"/>
      <c r="M314" s="259" t="s">
        <v>19</v>
      </c>
      <c r="N314" s="260" t="s">
        <v>44</v>
      </c>
      <c r="O314" s="84"/>
      <c r="P314" s="221">
        <f>O314*H314</f>
        <v>0</v>
      </c>
      <c r="Q314" s="221">
        <v>0.0022200000000000002</v>
      </c>
      <c r="R314" s="221">
        <f>Q314*H314</f>
        <v>0.0044400000000000004</v>
      </c>
      <c r="S314" s="221">
        <v>0</v>
      </c>
      <c r="T314" s="22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431</v>
      </c>
      <c r="AT314" s="223" t="s">
        <v>390</v>
      </c>
      <c r="AU314" s="223" t="s">
        <v>82</v>
      </c>
      <c r="AY314" s="17" t="s">
        <v>134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80</v>
      </c>
      <c r="BK314" s="224">
        <f>ROUND(I314*H314,2)</f>
        <v>0</v>
      </c>
      <c r="BL314" s="17" t="s">
        <v>181</v>
      </c>
      <c r="BM314" s="223" t="s">
        <v>697</v>
      </c>
    </row>
    <row r="315" s="2" customFormat="1">
      <c r="A315" s="38"/>
      <c r="B315" s="39"/>
      <c r="C315" s="40"/>
      <c r="D315" s="225" t="s">
        <v>144</v>
      </c>
      <c r="E315" s="40"/>
      <c r="F315" s="226" t="s">
        <v>696</v>
      </c>
      <c r="G315" s="40"/>
      <c r="H315" s="40"/>
      <c r="I315" s="227"/>
      <c r="J315" s="40"/>
      <c r="K315" s="40"/>
      <c r="L315" s="44"/>
      <c r="M315" s="228"/>
      <c r="N315" s="229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144</v>
      </c>
      <c r="AU315" s="17" t="s">
        <v>82</v>
      </c>
    </row>
    <row r="316" s="2" customFormat="1">
      <c r="A316" s="38"/>
      <c r="B316" s="39"/>
      <c r="C316" s="40"/>
      <c r="D316" s="225" t="s">
        <v>223</v>
      </c>
      <c r="E316" s="40"/>
      <c r="F316" s="243" t="s">
        <v>698</v>
      </c>
      <c r="G316" s="40"/>
      <c r="H316" s="40"/>
      <c r="I316" s="227"/>
      <c r="J316" s="40"/>
      <c r="K316" s="40"/>
      <c r="L316" s="44"/>
      <c r="M316" s="228"/>
      <c r="N316" s="229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223</v>
      </c>
      <c r="AU316" s="17" t="s">
        <v>82</v>
      </c>
    </row>
    <row r="317" s="2" customFormat="1" ht="16.5" customHeight="1">
      <c r="A317" s="38"/>
      <c r="B317" s="39"/>
      <c r="C317" s="212" t="s">
        <v>699</v>
      </c>
      <c r="D317" s="212" t="s">
        <v>137</v>
      </c>
      <c r="E317" s="213" t="s">
        <v>700</v>
      </c>
      <c r="F317" s="214" t="s">
        <v>701</v>
      </c>
      <c r="G317" s="215" t="s">
        <v>213</v>
      </c>
      <c r="H317" s="216">
        <v>147.59999999999999</v>
      </c>
      <c r="I317" s="217"/>
      <c r="J317" s="218">
        <f>ROUND(I317*H317,2)</f>
        <v>0</v>
      </c>
      <c r="K317" s="214" t="s">
        <v>141</v>
      </c>
      <c r="L317" s="44"/>
      <c r="M317" s="219" t="s">
        <v>19</v>
      </c>
      <c r="N317" s="220" t="s">
        <v>44</v>
      </c>
      <c r="O317" s="84"/>
      <c r="P317" s="221">
        <f>O317*H317</f>
        <v>0</v>
      </c>
      <c r="Q317" s="221">
        <v>0.00025000000000000001</v>
      </c>
      <c r="R317" s="221">
        <f>Q317*H317</f>
        <v>0.036900000000000002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181</v>
      </c>
      <c r="AT317" s="223" t="s">
        <v>137</v>
      </c>
      <c r="AU317" s="223" t="s">
        <v>82</v>
      </c>
      <c r="AY317" s="17" t="s">
        <v>134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80</v>
      </c>
      <c r="BK317" s="224">
        <f>ROUND(I317*H317,2)</f>
        <v>0</v>
      </c>
      <c r="BL317" s="17" t="s">
        <v>181</v>
      </c>
      <c r="BM317" s="223" t="s">
        <v>702</v>
      </c>
    </row>
    <row r="318" s="2" customFormat="1">
      <c r="A318" s="38"/>
      <c r="B318" s="39"/>
      <c r="C318" s="40"/>
      <c r="D318" s="225" t="s">
        <v>144</v>
      </c>
      <c r="E318" s="40"/>
      <c r="F318" s="226" t="s">
        <v>701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144</v>
      </c>
      <c r="AU318" s="17" t="s">
        <v>82</v>
      </c>
    </row>
    <row r="319" s="2" customFormat="1">
      <c r="A319" s="38"/>
      <c r="B319" s="39"/>
      <c r="C319" s="40"/>
      <c r="D319" s="230" t="s">
        <v>146</v>
      </c>
      <c r="E319" s="40"/>
      <c r="F319" s="231" t="s">
        <v>703</v>
      </c>
      <c r="G319" s="40"/>
      <c r="H319" s="40"/>
      <c r="I319" s="227"/>
      <c r="J319" s="40"/>
      <c r="K319" s="40"/>
      <c r="L319" s="44"/>
      <c r="M319" s="228"/>
      <c r="N319" s="229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146</v>
      </c>
      <c r="AU319" s="17" t="s">
        <v>82</v>
      </c>
    </row>
    <row r="320" s="2" customFormat="1">
      <c r="A320" s="38"/>
      <c r="B320" s="39"/>
      <c r="C320" s="40"/>
      <c r="D320" s="225" t="s">
        <v>223</v>
      </c>
      <c r="E320" s="40"/>
      <c r="F320" s="243" t="s">
        <v>704</v>
      </c>
      <c r="G320" s="40"/>
      <c r="H320" s="40"/>
      <c r="I320" s="227"/>
      <c r="J320" s="40"/>
      <c r="K320" s="40"/>
      <c r="L320" s="44"/>
      <c r="M320" s="228"/>
      <c r="N320" s="229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223</v>
      </c>
      <c r="AU320" s="17" t="s">
        <v>82</v>
      </c>
    </row>
    <row r="321" s="13" customFormat="1">
      <c r="A321" s="13"/>
      <c r="B321" s="232"/>
      <c r="C321" s="233"/>
      <c r="D321" s="225" t="s">
        <v>153</v>
      </c>
      <c r="E321" s="234" t="s">
        <v>19</v>
      </c>
      <c r="F321" s="235" t="s">
        <v>705</v>
      </c>
      <c r="G321" s="233"/>
      <c r="H321" s="236">
        <v>147.59999999999999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153</v>
      </c>
      <c r="AU321" s="242" t="s">
        <v>82</v>
      </c>
      <c r="AV321" s="13" t="s">
        <v>82</v>
      </c>
      <c r="AW321" s="13" t="s">
        <v>32</v>
      </c>
      <c r="AX321" s="13" t="s">
        <v>80</v>
      </c>
      <c r="AY321" s="242" t="s">
        <v>134</v>
      </c>
    </row>
    <row r="322" s="2" customFormat="1" ht="21.75" customHeight="1">
      <c r="A322" s="38"/>
      <c r="B322" s="39"/>
      <c r="C322" s="212" t="s">
        <v>706</v>
      </c>
      <c r="D322" s="212" t="s">
        <v>137</v>
      </c>
      <c r="E322" s="213" t="s">
        <v>707</v>
      </c>
      <c r="F322" s="214" t="s">
        <v>708</v>
      </c>
      <c r="G322" s="215" t="s">
        <v>180</v>
      </c>
      <c r="H322" s="216">
        <v>1118.7000000000001</v>
      </c>
      <c r="I322" s="217"/>
      <c r="J322" s="218">
        <f>ROUND(I322*H322,2)</f>
        <v>0</v>
      </c>
      <c r="K322" s="214" t="s">
        <v>141</v>
      </c>
      <c r="L322" s="44"/>
      <c r="M322" s="219" t="s">
        <v>19</v>
      </c>
      <c r="N322" s="220" t="s">
        <v>44</v>
      </c>
      <c r="O322" s="84"/>
      <c r="P322" s="221">
        <f>O322*H322</f>
        <v>0</v>
      </c>
      <c r="Q322" s="221">
        <v>0</v>
      </c>
      <c r="R322" s="221">
        <f>Q322*H322</f>
        <v>0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181</v>
      </c>
      <c r="AT322" s="223" t="s">
        <v>137</v>
      </c>
      <c r="AU322" s="223" t="s">
        <v>82</v>
      </c>
      <c r="AY322" s="17" t="s">
        <v>134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80</v>
      </c>
      <c r="BK322" s="224">
        <f>ROUND(I322*H322,2)</f>
        <v>0</v>
      </c>
      <c r="BL322" s="17" t="s">
        <v>181</v>
      </c>
      <c r="BM322" s="223" t="s">
        <v>709</v>
      </c>
    </row>
    <row r="323" s="2" customFormat="1">
      <c r="A323" s="38"/>
      <c r="B323" s="39"/>
      <c r="C323" s="40"/>
      <c r="D323" s="225" t="s">
        <v>144</v>
      </c>
      <c r="E323" s="40"/>
      <c r="F323" s="226" t="s">
        <v>710</v>
      </c>
      <c r="G323" s="40"/>
      <c r="H323" s="40"/>
      <c r="I323" s="227"/>
      <c r="J323" s="40"/>
      <c r="K323" s="40"/>
      <c r="L323" s="44"/>
      <c r="M323" s="228"/>
      <c r="N323" s="229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144</v>
      </c>
      <c r="AU323" s="17" t="s">
        <v>82</v>
      </c>
    </row>
    <row r="324" s="2" customFormat="1">
      <c r="A324" s="38"/>
      <c r="B324" s="39"/>
      <c r="C324" s="40"/>
      <c r="D324" s="230" t="s">
        <v>146</v>
      </c>
      <c r="E324" s="40"/>
      <c r="F324" s="231" t="s">
        <v>711</v>
      </c>
      <c r="G324" s="40"/>
      <c r="H324" s="40"/>
      <c r="I324" s="227"/>
      <c r="J324" s="40"/>
      <c r="K324" s="40"/>
      <c r="L324" s="44"/>
      <c r="M324" s="228"/>
      <c r="N324" s="229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146</v>
      </c>
      <c r="AU324" s="17" t="s">
        <v>82</v>
      </c>
    </row>
    <row r="325" s="13" customFormat="1">
      <c r="A325" s="13"/>
      <c r="B325" s="232"/>
      <c r="C325" s="233"/>
      <c r="D325" s="225" t="s">
        <v>153</v>
      </c>
      <c r="E325" s="234" t="s">
        <v>19</v>
      </c>
      <c r="F325" s="235" t="s">
        <v>459</v>
      </c>
      <c r="G325" s="233"/>
      <c r="H325" s="236">
        <v>1118.7000000000001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153</v>
      </c>
      <c r="AU325" s="242" t="s">
        <v>82</v>
      </c>
      <c r="AV325" s="13" t="s">
        <v>82</v>
      </c>
      <c r="AW325" s="13" t="s">
        <v>32</v>
      </c>
      <c r="AX325" s="13" t="s">
        <v>80</v>
      </c>
      <c r="AY325" s="242" t="s">
        <v>134</v>
      </c>
    </row>
    <row r="326" s="2" customFormat="1" ht="24.15" customHeight="1">
      <c r="A326" s="38"/>
      <c r="B326" s="39"/>
      <c r="C326" s="251" t="s">
        <v>712</v>
      </c>
      <c r="D326" s="251" t="s">
        <v>390</v>
      </c>
      <c r="E326" s="252" t="s">
        <v>713</v>
      </c>
      <c r="F326" s="253" t="s">
        <v>714</v>
      </c>
      <c r="G326" s="254" t="s">
        <v>180</v>
      </c>
      <c r="H326" s="255">
        <v>1230.5699999999999</v>
      </c>
      <c r="I326" s="256"/>
      <c r="J326" s="257">
        <f>ROUND(I326*H326,2)</f>
        <v>0</v>
      </c>
      <c r="K326" s="253" t="s">
        <v>141</v>
      </c>
      <c r="L326" s="258"/>
      <c r="M326" s="259" t="s">
        <v>19</v>
      </c>
      <c r="N326" s="260" t="s">
        <v>44</v>
      </c>
      <c r="O326" s="84"/>
      <c r="P326" s="221">
        <f>O326*H326</f>
        <v>0</v>
      </c>
      <c r="Q326" s="221">
        <v>0.00023000000000000001</v>
      </c>
      <c r="R326" s="221">
        <f>Q326*H326</f>
        <v>0.28303109999999998</v>
      </c>
      <c r="S326" s="221">
        <v>0</v>
      </c>
      <c r="T326" s="22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3" t="s">
        <v>431</v>
      </c>
      <c r="AT326" s="223" t="s">
        <v>390</v>
      </c>
      <c r="AU326" s="223" t="s">
        <v>82</v>
      </c>
      <c r="AY326" s="17" t="s">
        <v>134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7" t="s">
        <v>80</v>
      </c>
      <c r="BK326" s="224">
        <f>ROUND(I326*H326,2)</f>
        <v>0</v>
      </c>
      <c r="BL326" s="17" t="s">
        <v>181</v>
      </c>
      <c r="BM326" s="223" t="s">
        <v>715</v>
      </c>
    </row>
    <row r="327" s="2" customFormat="1">
      <c r="A327" s="38"/>
      <c r="B327" s="39"/>
      <c r="C327" s="40"/>
      <c r="D327" s="225" t="s">
        <v>144</v>
      </c>
      <c r="E327" s="40"/>
      <c r="F327" s="226" t="s">
        <v>714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144</v>
      </c>
      <c r="AU327" s="17" t="s">
        <v>82</v>
      </c>
    </row>
    <row r="328" s="13" customFormat="1">
      <c r="A328" s="13"/>
      <c r="B328" s="232"/>
      <c r="C328" s="233"/>
      <c r="D328" s="225" t="s">
        <v>153</v>
      </c>
      <c r="E328" s="233"/>
      <c r="F328" s="235" t="s">
        <v>716</v>
      </c>
      <c r="G328" s="233"/>
      <c r="H328" s="236">
        <v>1230.5699999999999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153</v>
      </c>
      <c r="AU328" s="242" t="s">
        <v>82</v>
      </c>
      <c r="AV328" s="13" t="s">
        <v>82</v>
      </c>
      <c r="AW328" s="13" t="s">
        <v>4</v>
      </c>
      <c r="AX328" s="13" t="s">
        <v>80</v>
      </c>
      <c r="AY328" s="242" t="s">
        <v>134</v>
      </c>
    </row>
    <row r="329" s="2" customFormat="1" ht="21.75" customHeight="1">
      <c r="A329" s="38"/>
      <c r="B329" s="39"/>
      <c r="C329" s="212" t="s">
        <v>717</v>
      </c>
      <c r="D329" s="212" t="s">
        <v>137</v>
      </c>
      <c r="E329" s="213" t="s">
        <v>718</v>
      </c>
      <c r="F329" s="214" t="s">
        <v>719</v>
      </c>
      <c r="G329" s="215" t="s">
        <v>140</v>
      </c>
      <c r="H329" s="216">
        <v>0.32400000000000001</v>
      </c>
      <c r="I329" s="217"/>
      <c r="J329" s="218">
        <f>ROUND(I329*H329,2)</f>
        <v>0</v>
      </c>
      <c r="K329" s="214" t="s">
        <v>141</v>
      </c>
      <c r="L329" s="44"/>
      <c r="M329" s="219" t="s">
        <v>19</v>
      </c>
      <c r="N329" s="220" t="s">
        <v>44</v>
      </c>
      <c r="O329" s="84"/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3" t="s">
        <v>181</v>
      </c>
      <c r="AT329" s="223" t="s">
        <v>137</v>
      </c>
      <c r="AU329" s="223" t="s">
        <v>82</v>
      </c>
      <c r="AY329" s="17" t="s">
        <v>134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80</v>
      </c>
      <c r="BK329" s="224">
        <f>ROUND(I329*H329,2)</f>
        <v>0</v>
      </c>
      <c r="BL329" s="17" t="s">
        <v>181</v>
      </c>
      <c r="BM329" s="223" t="s">
        <v>720</v>
      </c>
    </row>
    <row r="330" s="2" customFormat="1">
      <c r="A330" s="38"/>
      <c r="B330" s="39"/>
      <c r="C330" s="40"/>
      <c r="D330" s="225" t="s">
        <v>144</v>
      </c>
      <c r="E330" s="40"/>
      <c r="F330" s="226" t="s">
        <v>721</v>
      </c>
      <c r="G330" s="40"/>
      <c r="H330" s="40"/>
      <c r="I330" s="227"/>
      <c r="J330" s="40"/>
      <c r="K330" s="40"/>
      <c r="L330" s="44"/>
      <c r="M330" s="228"/>
      <c r="N330" s="229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144</v>
      </c>
      <c r="AU330" s="17" t="s">
        <v>82</v>
      </c>
    </row>
    <row r="331" s="2" customFormat="1">
      <c r="A331" s="38"/>
      <c r="B331" s="39"/>
      <c r="C331" s="40"/>
      <c r="D331" s="230" t="s">
        <v>146</v>
      </c>
      <c r="E331" s="40"/>
      <c r="F331" s="231" t="s">
        <v>722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146</v>
      </c>
      <c r="AU331" s="17" t="s">
        <v>82</v>
      </c>
    </row>
    <row r="332" s="12" customFormat="1" ht="22.8" customHeight="1">
      <c r="A332" s="12"/>
      <c r="B332" s="196"/>
      <c r="C332" s="197"/>
      <c r="D332" s="198" t="s">
        <v>72</v>
      </c>
      <c r="E332" s="210" t="s">
        <v>723</v>
      </c>
      <c r="F332" s="210" t="s">
        <v>724</v>
      </c>
      <c r="G332" s="197"/>
      <c r="H332" s="197"/>
      <c r="I332" s="200"/>
      <c r="J332" s="211">
        <f>BK332</f>
        <v>0</v>
      </c>
      <c r="K332" s="197"/>
      <c r="L332" s="202"/>
      <c r="M332" s="203"/>
      <c r="N332" s="204"/>
      <c r="O332" s="204"/>
      <c r="P332" s="205">
        <f>SUM(P333:P379)</f>
        <v>0</v>
      </c>
      <c r="Q332" s="204"/>
      <c r="R332" s="205">
        <f>SUM(R333:R379)</f>
        <v>0.021129999999999999</v>
      </c>
      <c r="S332" s="204"/>
      <c r="T332" s="206">
        <f>SUM(T333:T379)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7" t="s">
        <v>82</v>
      </c>
      <c r="AT332" s="208" t="s">
        <v>72</v>
      </c>
      <c r="AU332" s="208" t="s">
        <v>80</v>
      </c>
      <c r="AY332" s="207" t="s">
        <v>134</v>
      </c>
      <c r="BK332" s="209">
        <f>SUM(BK333:BK379)</f>
        <v>0</v>
      </c>
    </row>
    <row r="333" s="2" customFormat="1" ht="16.5" customHeight="1">
      <c r="A333" s="38"/>
      <c r="B333" s="39"/>
      <c r="C333" s="212" t="s">
        <v>725</v>
      </c>
      <c r="D333" s="212" t="s">
        <v>137</v>
      </c>
      <c r="E333" s="213" t="s">
        <v>726</v>
      </c>
      <c r="F333" s="214" t="s">
        <v>727</v>
      </c>
      <c r="G333" s="215" t="s">
        <v>267</v>
      </c>
      <c r="H333" s="216">
        <v>1</v>
      </c>
      <c r="I333" s="217"/>
      <c r="J333" s="218">
        <f>ROUND(I333*H333,2)</f>
        <v>0</v>
      </c>
      <c r="K333" s="214" t="s">
        <v>141</v>
      </c>
      <c r="L333" s="44"/>
      <c r="M333" s="219" t="s">
        <v>19</v>
      </c>
      <c r="N333" s="220" t="s">
        <v>44</v>
      </c>
      <c r="O333" s="84"/>
      <c r="P333" s="221">
        <f>O333*H333</f>
        <v>0</v>
      </c>
      <c r="Q333" s="221">
        <v>0.00012999999999999999</v>
      </c>
      <c r="R333" s="221">
        <f>Q333*H333</f>
        <v>0.00012999999999999999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181</v>
      </c>
      <c r="AT333" s="223" t="s">
        <v>137</v>
      </c>
      <c r="AU333" s="223" t="s">
        <v>82</v>
      </c>
      <c r="AY333" s="17" t="s">
        <v>134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80</v>
      </c>
      <c r="BK333" s="224">
        <f>ROUND(I333*H333,2)</f>
        <v>0</v>
      </c>
      <c r="BL333" s="17" t="s">
        <v>181</v>
      </c>
      <c r="BM333" s="223" t="s">
        <v>728</v>
      </c>
    </row>
    <row r="334" s="2" customFormat="1">
      <c r="A334" s="38"/>
      <c r="B334" s="39"/>
      <c r="C334" s="40"/>
      <c r="D334" s="225" t="s">
        <v>144</v>
      </c>
      <c r="E334" s="40"/>
      <c r="F334" s="226" t="s">
        <v>727</v>
      </c>
      <c r="G334" s="40"/>
      <c r="H334" s="40"/>
      <c r="I334" s="227"/>
      <c r="J334" s="40"/>
      <c r="K334" s="40"/>
      <c r="L334" s="44"/>
      <c r="M334" s="228"/>
      <c r="N334" s="229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144</v>
      </c>
      <c r="AU334" s="17" t="s">
        <v>82</v>
      </c>
    </row>
    <row r="335" s="2" customFormat="1">
      <c r="A335" s="38"/>
      <c r="B335" s="39"/>
      <c r="C335" s="40"/>
      <c r="D335" s="230" t="s">
        <v>146</v>
      </c>
      <c r="E335" s="40"/>
      <c r="F335" s="231" t="s">
        <v>729</v>
      </c>
      <c r="G335" s="40"/>
      <c r="H335" s="40"/>
      <c r="I335" s="227"/>
      <c r="J335" s="40"/>
      <c r="K335" s="40"/>
      <c r="L335" s="44"/>
      <c r="M335" s="228"/>
      <c r="N335" s="229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146</v>
      </c>
      <c r="AU335" s="17" t="s">
        <v>82</v>
      </c>
    </row>
    <row r="336" s="2" customFormat="1">
      <c r="A336" s="38"/>
      <c r="B336" s="39"/>
      <c r="C336" s="40"/>
      <c r="D336" s="225" t="s">
        <v>223</v>
      </c>
      <c r="E336" s="40"/>
      <c r="F336" s="243" t="s">
        <v>730</v>
      </c>
      <c r="G336" s="40"/>
      <c r="H336" s="40"/>
      <c r="I336" s="227"/>
      <c r="J336" s="40"/>
      <c r="K336" s="40"/>
      <c r="L336" s="44"/>
      <c r="M336" s="228"/>
      <c r="N336" s="229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223</v>
      </c>
      <c r="AU336" s="17" t="s">
        <v>82</v>
      </c>
    </row>
    <row r="337" s="13" customFormat="1">
      <c r="A337" s="13"/>
      <c r="B337" s="232"/>
      <c r="C337" s="233"/>
      <c r="D337" s="225" t="s">
        <v>153</v>
      </c>
      <c r="E337" s="234" t="s">
        <v>19</v>
      </c>
      <c r="F337" s="235" t="s">
        <v>80</v>
      </c>
      <c r="G337" s="233"/>
      <c r="H337" s="236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153</v>
      </c>
      <c r="AU337" s="242" t="s">
        <v>82</v>
      </c>
      <c r="AV337" s="13" t="s">
        <v>82</v>
      </c>
      <c r="AW337" s="13" t="s">
        <v>32</v>
      </c>
      <c r="AX337" s="13" t="s">
        <v>80</v>
      </c>
      <c r="AY337" s="242" t="s">
        <v>134</v>
      </c>
    </row>
    <row r="338" s="2" customFormat="1" ht="16.5" customHeight="1">
      <c r="A338" s="38"/>
      <c r="B338" s="39"/>
      <c r="C338" s="212" t="s">
        <v>731</v>
      </c>
      <c r="D338" s="212" t="s">
        <v>137</v>
      </c>
      <c r="E338" s="213" t="s">
        <v>732</v>
      </c>
      <c r="F338" s="214" t="s">
        <v>733</v>
      </c>
      <c r="G338" s="215" t="s">
        <v>267</v>
      </c>
      <c r="H338" s="216">
        <v>1</v>
      </c>
      <c r="I338" s="217"/>
      <c r="J338" s="218">
        <f>ROUND(I338*H338,2)</f>
        <v>0</v>
      </c>
      <c r="K338" s="214" t="s">
        <v>141</v>
      </c>
      <c r="L338" s="44"/>
      <c r="M338" s="219" t="s">
        <v>19</v>
      </c>
      <c r="N338" s="220" t="s">
        <v>44</v>
      </c>
      <c r="O338" s="84"/>
      <c r="P338" s="221">
        <f>O338*H338</f>
        <v>0</v>
      </c>
      <c r="Q338" s="221">
        <v>0.00018000000000000001</v>
      </c>
      <c r="R338" s="221">
        <f>Q338*H338</f>
        <v>0.00018000000000000001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181</v>
      </c>
      <c r="AT338" s="223" t="s">
        <v>137</v>
      </c>
      <c r="AU338" s="223" t="s">
        <v>82</v>
      </c>
      <c r="AY338" s="17" t="s">
        <v>134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80</v>
      </c>
      <c r="BK338" s="224">
        <f>ROUND(I338*H338,2)</f>
        <v>0</v>
      </c>
      <c r="BL338" s="17" t="s">
        <v>181</v>
      </c>
      <c r="BM338" s="223" t="s">
        <v>734</v>
      </c>
    </row>
    <row r="339" s="2" customFormat="1">
      <c r="A339" s="38"/>
      <c r="B339" s="39"/>
      <c r="C339" s="40"/>
      <c r="D339" s="225" t="s">
        <v>144</v>
      </c>
      <c r="E339" s="40"/>
      <c r="F339" s="226" t="s">
        <v>733</v>
      </c>
      <c r="G339" s="40"/>
      <c r="H339" s="40"/>
      <c r="I339" s="227"/>
      <c r="J339" s="40"/>
      <c r="K339" s="40"/>
      <c r="L339" s="44"/>
      <c r="M339" s="228"/>
      <c r="N339" s="229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144</v>
      </c>
      <c r="AU339" s="17" t="s">
        <v>82</v>
      </c>
    </row>
    <row r="340" s="2" customFormat="1">
      <c r="A340" s="38"/>
      <c r="B340" s="39"/>
      <c r="C340" s="40"/>
      <c r="D340" s="230" t="s">
        <v>146</v>
      </c>
      <c r="E340" s="40"/>
      <c r="F340" s="231" t="s">
        <v>735</v>
      </c>
      <c r="G340" s="40"/>
      <c r="H340" s="40"/>
      <c r="I340" s="227"/>
      <c r="J340" s="40"/>
      <c r="K340" s="40"/>
      <c r="L340" s="44"/>
      <c r="M340" s="228"/>
      <c r="N340" s="229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146</v>
      </c>
      <c r="AU340" s="17" t="s">
        <v>82</v>
      </c>
    </row>
    <row r="341" s="2" customFormat="1">
      <c r="A341" s="38"/>
      <c r="B341" s="39"/>
      <c r="C341" s="40"/>
      <c r="D341" s="225" t="s">
        <v>223</v>
      </c>
      <c r="E341" s="40"/>
      <c r="F341" s="243" t="s">
        <v>736</v>
      </c>
      <c r="G341" s="40"/>
      <c r="H341" s="40"/>
      <c r="I341" s="227"/>
      <c r="J341" s="40"/>
      <c r="K341" s="40"/>
      <c r="L341" s="44"/>
      <c r="M341" s="228"/>
      <c r="N341" s="229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223</v>
      </c>
      <c r="AU341" s="17" t="s">
        <v>82</v>
      </c>
    </row>
    <row r="342" s="13" customFormat="1">
      <c r="A342" s="13"/>
      <c r="B342" s="232"/>
      <c r="C342" s="233"/>
      <c r="D342" s="225" t="s">
        <v>153</v>
      </c>
      <c r="E342" s="234" t="s">
        <v>19</v>
      </c>
      <c r="F342" s="235" t="s">
        <v>80</v>
      </c>
      <c r="G342" s="233"/>
      <c r="H342" s="236">
        <v>1</v>
      </c>
      <c r="I342" s="237"/>
      <c r="J342" s="233"/>
      <c r="K342" s="233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153</v>
      </c>
      <c r="AU342" s="242" t="s">
        <v>82</v>
      </c>
      <c r="AV342" s="13" t="s">
        <v>82</v>
      </c>
      <c r="AW342" s="13" t="s">
        <v>32</v>
      </c>
      <c r="AX342" s="13" t="s">
        <v>80</v>
      </c>
      <c r="AY342" s="242" t="s">
        <v>134</v>
      </c>
    </row>
    <row r="343" s="2" customFormat="1" ht="16.5" customHeight="1">
      <c r="A343" s="38"/>
      <c r="B343" s="39"/>
      <c r="C343" s="212" t="s">
        <v>737</v>
      </c>
      <c r="D343" s="212" t="s">
        <v>137</v>
      </c>
      <c r="E343" s="213" t="s">
        <v>738</v>
      </c>
      <c r="F343" s="214" t="s">
        <v>739</v>
      </c>
      <c r="G343" s="215" t="s">
        <v>267</v>
      </c>
      <c r="H343" s="216">
        <v>6</v>
      </c>
      <c r="I343" s="217"/>
      <c r="J343" s="218">
        <f>ROUND(I343*H343,2)</f>
        <v>0</v>
      </c>
      <c r="K343" s="214" t="s">
        <v>141</v>
      </c>
      <c r="L343" s="44"/>
      <c r="M343" s="219" t="s">
        <v>19</v>
      </c>
      <c r="N343" s="220" t="s">
        <v>44</v>
      </c>
      <c r="O343" s="84"/>
      <c r="P343" s="221">
        <f>O343*H343</f>
        <v>0</v>
      </c>
      <c r="Q343" s="221">
        <v>0</v>
      </c>
      <c r="R343" s="221">
        <f>Q343*H343</f>
        <v>0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181</v>
      </c>
      <c r="AT343" s="223" t="s">
        <v>137</v>
      </c>
      <c r="AU343" s="223" t="s">
        <v>82</v>
      </c>
      <c r="AY343" s="17" t="s">
        <v>134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80</v>
      </c>
      <c r="BK343" s="224">
        <f>ROUND(I343*H343,2)</f>
        <v>0</v>
      </c>
      <c r="BL343" s="17" t="s">
        <v>181</v>
      </c>
      <c r="BM343" s="223" t="s">
        <v>740</v>
      </c>
    </row>
    <row r="344" s="2" customFormat="1">
      <c r="A344" s="38"/>
      <c r="B344" s="39"/>
      <c r="C344" s="40"/>
      <c r="D344" s="225" t="s">
        <v>144</v>
      </c>
      <c r="E344" s="40"/>
      <c r="F344" s="226" t="s">
        <v>739</v>
      </c>
      <c r="G344" s="40"/>
      <c r="H344" s="40"/>
      <c r="I344" s="227"/>
      <c r="J344" s="40"/>
      <c r="K344" s="40"/>
      <c r="L344" s="44"/>
      <c r="M344" s="228"/>
      <c r="N344" s="229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144</v>
      </c>
      <c r="AU344" s="17" t="s">
        <v>82</v>
      </c>
    </row>
    <row r="345" s="2" customFormat="1">
      <c r="A345" s="38"/>
      <c r="B345" s="39"/>
      <c r="C345" s="40"/>
      <c r="D345" s="230" t="s">
        <v>146</v>
      </c>
      <c r="E345" s="40"/>
      <c r="F345" s="231" t="s">
        <v>741</v>
      </c>
      <c r="G345" s="40"/>
      <c r="H345" s="40"/>
      <c r="I345" s="227"/>
      <c r="J345" s="40"/>
      <c r="K345" s="40"/>
      <c r="L345" s="44"/>
      <c r="M345" s="228"/>
      <c r="N345" s="229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146</v>
      </c>
      <c r="AU345" s="17" t="s">
        <v>82</v>
      </c>
    </row>
    <row r="346" s="2" customFormat="1">
      <c r="A346" s="38"/>
      <c r="B346" s="39"/>
      <c r="C346" s="40"/>
      <c r="D346" s="225" t="s">
        <v>223</v>
      </c>
      <c r="E346" s="40"/>
      <c r="F346" s="243" t="s">
        <v>742</v>
      </c>
      <c r="G346" s="40"/>
      <c r="H346" s="40"/>
      <c r="I346" s="227"/>
      <c r="J346" s="40"/>
      <c r="K346" s="40"/>
      <c r="L346" s="44"/>
      <c r="M346" s="228"/>
      <c r="N346" s="229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223</v>
      </c>
      <c r="AU346" s="17" t="s">
        <v>82</v>
      </c>
    </row>
    <row r="347" s="2" customFormat="1" ht="16.5" customHeight="1">
      <c r="A347" s="38"/>
      <c r="B347" s="39"/>
      <c r="C347" s="251" t="s">
        <v>743</v>
      </c>
      <c r="D347" s="251" t="s">
        <v>390</v>
      </c>
      <c r="E347" s="252" t="s">
        <v>744</v>
      </c>
      <c r="F347" s="253" t="s">
        <v>745</v>
      </c>
      <c r="G347" s="254" t="s">
        <v>267</v>
      </c>
      <c r="H347" s="255">
        <v>6</v>
      </c>
      <c r="I347" s="256"/>
      <c r="J347" s="257">
        <f>ROUND(I347*H347,2)</f>
        <v>0</v>
      </c>
      <c r="K347" s="253" t="s">
        <v>141</v>
      </c>
      <c r="L347" s="258"/>
      <c r="M347" s="259" t="s">
        <v>19</v>
      </c>
      <c r="N347" s="260" t="s">
        <v>44</v>
      </c>
      <c r="O347" s="84"/>
      <c r="P347" s="221">
        <f>O347*H347</f>
        <v>0</v>
      </c>
      <c r="Q347" s="221">
        <v>0.00164</v>
      </c>
      <c r="R347" s="221">
        <f>Q347*H347</f>
        <v>0.0098399999999999998</v>
      </c>
      <c r="S347" s="221">
        <v>0</v>
      </c>
      <c r="T347" s="222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3" t="s">
        <v>431</v>
      </c>
      <c r="AT347" s="223" t="s">
        <v>390</v>
      </c>
      <c r="AU347" s="223" t="s">
        <v>82</v>
      </c>
      <c r="AY347" s="17" t="s">
        <v>134</v>
      </c>
      <c r="BE347" s="224">
        <f>IF(N347="základní",J347,0)</f>
        <v>0</v>
      </c>
      <c r="BF347" s="224">
        <f>IF(N347="snížená",J347,0)</f>
        <v>0</v>
      </c>
      <c r="BG347" s="224">
        <f>IF(N347="zákl. přenesená",J347,0)</f>
        <v>0</v>
      </c>
      <c r="BH347" s="224">
        <f>IF(N347="sníž. přenesená",J347,0)</f>
        <v>0</v>
      </c>
      <c r="BI347" s="224">
        <f>IF(N347="nulová",J347,0)</f>
        <v>0</v>
      </c>
      <c r="BJ347" s="17" t="s">
        <v>80</v>
      </c>
      <c r="BK347" s="224">
        <f>ROUND(I347*H347,2)</f>
        <v>0</v>
      </c>
      <c r="BL347" s="17" t="s">
        <v>181</v>
      </c>
      <c r="BM347" s="223" t="s">
        <v>746</v>
      </c>
    </row>
    <row r="348" s="2" customFormat="1">
      <c r="A348" s="38"/>
      <c r="B348" s="39"/>
      <c r="C348" s="40"/>
      <c r="D348" s="225" t="s">
        <v>144</v>
      </c>
      <c r="E348" s="40"/>
      <c r="F348" s="226" t="s">
        <v>745</v>
      </c>
      <c r="G348" s="40"/>
      <c r="H348" s="40"/>
      <c r="I348" s="227"/>
      <c r="J348" s="40"/>
      <c r="K348" s="40"/>
      <c r="L348" s="44"/>
      <c r="M348" s="228"/>
      <c r="N348" s="229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144</v>
      </c>
      <c r="AU348" s="17" t="s">
        <v>82</v>
      </c>
    </row>
    <row r="349" s="2" customFormat="1">
      <c r="A349" s="38"/>
      <c r="B349" s="39"/>
      <c r="C349" s="40"/>
      <c r="D349" s="225" t="s">
        <v>223</v>
      </c>
      <c r="E349" s="40"/>
      <c r="F349" s="243" t="s">
        <v>742</v>
      </c>
      <c r="G349" s="40"/>
      <c r="H349" s="40"/>
      <c r="I349" s="227"/>
      <c r="J349" s="40"/>
      <c r="K349" s="40"/>
      <c r="L349" s="44"/>
      <c r="M349" s="228"/>
      <c r="N349" s="229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223</v>
      </c>
      <c r="AU349" s="17" t="s">
        <v>82</v>
      </c>
    </row>
    <row r="350" s="2" customFormat="1" ht="16.5" customHeight="1">
      <c r="A350" s="38"/>
      <c r="B350" s="39"/>
      <c r="C350" s="251" t="s">
        <v>747</v>
      </c>
      <c r="D350" s="251" t="s">
        <v>390</v>
      </c>
      <c r="E350" s="252" t="s">
        <v>748</v>
      </c>
      <c r="F350" s="253" t="s">
        <v>745</v>
      </c>
      <c r="G350" s="254" t="s">
        <v>267</v>
      </c>
      <c r="H350" s="255">
        <v>1</v>
      </c>
      <c r="I350" s="256"/>
      <c r="J350" s="257">
        <f>ROUND(I350*H350,2)</f>
        <v>0</v>
      </c>
      <c r="K350" s="253" t="s">
        <v>141</v>
      </c>
      <c r="L350" s="258"/>
      <c r="M350" s="259" t="s">
        <v>19</v>
      </c>
      <c r="N350" s="260" t="s">
        <v>44</v>
      </c>
      <c r="O350" s="84"/>
      <c r="P350" s="221">
        <f>O350*H350</f>
        <v>0</v>
      </c>
      <c r="Q350" s="221">
        <v>0.00164</v>
      </c>
      <c r="R350" s="221">
        <f>Q350*H350</f>
        <v>0.00164</v>
      </c>
      <c r="S350" s="221">
        <v>0</v>
      </c>
      <c r="T350" s="22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3" t="s">
        <v>431</v>
      </c>
      <c r="AT350" s="223" t="s">
        <v>390</v>
      </c>
      <c r="AU350" s="223" t="s">
        <v>82</v>
      </c>
      <c r="AY350" s="17" t="s">
        <v>134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7" t="s">
        <v>80</v>
      </c>
      <c r="BK350" s="224">
        <f>ROUND(I350*H350,2)</f>
        <v>0</v>
      </c>
      <c r="BL350" s="17" t="s">
        <v>181</v>
      </c>
      <c r="BM350" s="223" t="s">
        <v>749</v>
      </c>
    </row>
    <row r="351" s="2" customFormat="1">
      <c r="A351" s="38"/>
      <c r="B351" s="39"/>
      <c r="C351" s="40"/>
      <c r="D351" s="225" t="s">
        <v>144</v>
      </c>
      <c r="E351" s="40"/>
      <c r="F351" s="226" t="s">
        <v>750</v>
      </c>
      <c r="G351" s="40"/>
      <c r="H351" s="40"/>
      <c r="I351" s="227"/>
      <c r="J351" s="40"/>
      <c r="K351" s="40"/>
      <c r="L351" s="44"/>
      <c r="M351" s="228"/>
      <c r="N351" s="229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144</v>
      </c>
      <c r="AU351" s="17" t="s">
        <v>82</v>
      </c>
    </row>
    <row r="352" s="2" customFormat="1">
      <c r="A352" s="38"/>
      <c r="B352" s="39"/>
      <c r="C352" s="40"/>
      <c r="D352" s="225" t="s">
        <v>223</v>
      </c>
      <c r="E352" s="40"/>
      <c r="F352" s="243" t="s">
        <v>751</v>
      </c>
      <c r="G352" s="40"/>
      <c r="H352" s="40"/>
      <c r="I352" s="227"/>
      <c r="J352" s="40"/>
      <c r="K352" s="40"/>
      <c r="L352" s="44"/>
      <c r="M352" s="228"/>
      <c r="N352" s="229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223</v>
      </c>
      <c r="AU352" s="17" t="s">
        <v>82</v>
      </c>
    </row>
    <row r="353" s="2" customFormat="1" ht="16.5" customHeight="1">
      <c r="A353" s="38"/>
      <c r="B353" s="39"/>
      <c r="C353" s="251" t="s">
        <v>397</v>
      </c>
      <c r="D353" s="251" t="s">
        <v>390</v>
      </c>
      <c r="E353" s="252" t="s">
        <v>752</v>
      </c>
      <c r="F353" s="253" t="s">
        <v>745</v>
      </c>
      <c r="G353" s="254" t="s">
        <v>267</v>
      </c>
      <c r="H353" s="255">
        <v>1</v>
      </c>
      <c r="I353" s="256"/>
      <c r="J353" s="257">
        <f>ROUND(I353*H353,2)</f>
        <v>0</v>
      </c>
      <c r="K353" s="253" t="s">
        <v>141</v>
      </c>
      <c r="L353" s="258"/>
      <c r="M353" s="259" t="s">
        <v>19</v>
      </c>
      <c r="N353" s="260" t="s">
        <v>44</v>
      </c>
      <c r="O353" s="84"/>
      <c r="P353" s="221">
        <f>O353*H353</f>
        <v>0</v>
      </c>
      <c r="Q353" s="221">
        <v>0.00164</v>
      </c>
      <c r="R353" s="221">
        <f>Q353*H353</f>
        <v>0.00164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431</v>
      </c>
      <c r="AT353" s="223" t="s">
        <v>390</v>
      </c>
      <c r="AU353" s="223" t="s">
        <v>82</v>
      </c>
      <c r="AY353" s="17" t="s">
        <v>134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80</v>
      </c>
      <c r="BK353" s="224">
        <f>ROUND(I353*H353,2)</f>
        <v>0</v>
      </c>
      <c r="BL353" s="17" t="s">
        <v>181</v>
      </c>
      <c r="BM353" s="223" t="s">
        <v>753</v>
      </c>
    </row>
    <row r="354" s="2" customFormat="1">
      <c r="A354" s="38"/>
      <c r="B354" s="39"/>
      <c r="C354" s="40"/>
      <c r="D354" s="225" t="s">
        <v>144</v>
      </c>
      <c r="E354" s="40"/>
      <c r="F354" s="226" t="s">
        <v>754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144</v>
      </c>
      <c r="AU354" s="17" t="s">
        <v>82</v>
      </c>
    </row>
    <row r="355" s="2" customFormat="1">
      <c r="A355" s="38"/>
      <c r="B355" s="39"/>
      <c r="C355" s="40"/>
      <c r="D355" s="225" t="s">
        <v>223</v>
      </c>
      <c r="E355" s="40"/>
      <c r="F355" s="243" t="s">
        <v>755</v>
      </c>
      <c r="G355" s="40"/>
      <c r="H355" s="40"/>
      <c r="I355" s="227"/>
      <c r="J355" s="40"/>
      <c r="K355" s="40"/>
      <c r="L355" s="44"/>
      <c r="M355" s="228"/>
      <c r="N355" s="229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223</v>
      </c>
      <c r="AU355" s="17" t="s">
        <v>82</v>
      </c>
    </row>
    <row r="356" s="2" customFormat="1" ht="16.5" customHeight="1">
      <c r="A356" s="38"/>
      <c r="B356" s="39"/>
      <c r="C356" s="212" t="s">
        <v>756</v>
      </c>
      <c r="D356" s="212" t="s">
        <v>137</v>
      </c>
      <c r="E356" s="213" t="s">
        <v>757</v>
      </c>
      <c r="F356" s="214" t="s">
        <v>758</v>
      </c>
      <c r="G356" s="215" t="s">
        <v>267</v>
      </c>
      <c r="H356" s="216">
        <v>2</v>
      </c>
      <c r="I356" s="217"/>
      <c r="J356" s="218">
        <f>ROUND(I356*H356,2)</f>
        <v>0</v>
      </c>
      <c r="K356" s="214" t="s">
        <v>141</v>
      </c>
      <c r="L356" s="44"/>
      <c r="M356" s="219" t="s">
        <v>19</v>
      </c>
      <c r="N356" s="220" t="s">
        <v>44</v>
      </c>
      <c r="O356" s="84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3" t="s">
        <v>181</v>
      </c>
      <c r="AT356" s="223" t="s">
        <v>137</v>
      </c>
      <c r="AU356" s="223" t="s">
        <v>82</v>
      </c>
      <c r="AY356" s="17" t="s">
        <v>134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80</v>
      </c>
      <c r="BK356" s="224">
        <f>ROUND(I356*H356,2)</f>
        <v>0</v>
      </c>
      <c r="BL356" s="17" t="s">
        <v>181</v>
      </c>
      <c r="BM356" s="223" t="s">
        <v>759</v>
      </c>
    </row>
    <row r="357" s="2" customFormat="1">
      <c r="A357" s="38"/>
      <c r="B357" s="39"/>
      <c r="C357" s="40"/>
      <c r="D357" s="225" t="s">
        <v>144</v>
      </c>
      <c r="E357" s="40"/>
      <c r="F357" s="226" t="s">
        <v>760</v>
      </c>
      <c r="G357" s="40"/>
      <c r="H357" s="40"/>
      <c r="I357" s="227"/>
      <c r="J357" s="40"/>
      <c r="K357" s="40"/>
      <c r="L357" s="44"/>
      <c r="M357" s="228"/>
      <c r="N357" s="229"/>
      <c r="O357" s="84"/>
      <c r="P357" s="84"/>
      <c r="Q357" s="84"/>
      <c r="R357" s="84"/>
      <c r="S357" s="84"/>
      <c r="T357" s="85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144</v>
      </c>
      <c r="AU357" s="17" t="s">
        <v>82</v>
      </c>
    </row>
    <row r="358" s="2" customFormat="1">
      <c r="A358" s="38"/>
      <c r="B358" s="39"/>
      <c r="C358" s="40"/>
      <c r="D358" s="230" t="s">
        <v>146</v>
      </c>
      <c r="E358" s="40"/>
      <c r="F358" s="231" t="s">
        <v>761</v>
      </c>
      <c r="G358" s="40"/>
      <c r="H358" s="40"/>
      <c r="I358" s="227"/>
      <c r="J358" s="40"/>
      <c r="K358" s="40"/>
      <c r="L358" s="44"/>
      <c r="M358" s="228"/>
      <c r="N358" s="229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146</v>
      </c>
      <c r="AU358" s="17" t="s">
        <v>82</v>
      </c>
    </row>
    <row r="359" s="2" customFormat="1">
      <c r="A359" s="38"/>
      <c r="B359" s="39"/>
      <c r="C359" s="40"/>
      <c r="D359" s="225" t="s">
        <v>223</v>
      </c>
      <c r="E359" s="40"/>
      <c r="F359" s="243" t="s">
        <v>762</v>
      </c>
      <c r="G359" s="40"/>
      <c r="H359" s="40"/>
      <c r="I359" s="227"/>
      <c r="J359" s="40"/>
      <c r="K359" s="40"/>
      <c r="L359" s="44"/>
      <c r="M359" s="228"/>
      <c r="N359" s="229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223</v>
      </c>
      <c r="AU359" s="17" t="s">
        <v>82</v>
      </c>
    </row>
    <row r="360" s="2" customFormat="1" ht="16.5" customHeight="1">
      <c r="A360" s="38"/>
      <c r="B360" s="39"/>
      <c r="C360" s="251" t="s">
        <v>763</v>
      </c>
      <c r="D360" s="251" t="s">
        <v>390</v>
      </c>
      <c r="E360" s="252" t="s">
        <v>764</v>
      </c>
      <c r="F360" s="253" t="s">
        <v>765</v>
      </c>
      <c r="G360" s="254" t="s">
        <v>267</v>
      </c>
      <c r="H360" s="255">
        <v>2</v>
      </c>
      <c r="I360" s="256"/>
      <c r="J360" s="257">
        <f>ROUND(I360*H360,2)</f>
        <v>0</v>
      </c>
      <c r="K360" s="253" t="s">
        <v>141</v>
      </c>
      <c r="L360" s="258"/>
      <c r="M360" s="259" t="s">
        <v>19</v>
      </c>
      <c r="N360" s="260" t="s">
        <v>44</v>
      </c>
      <c r="O360" s="84"/>
      <c r="P360" s="221">
        <f>O360*H360</f>
        <v>0</v>
      </c>
      <c r="Q360" s="221">
        <v>0.00024000000000000001</v>
      </c>
      <c r="R360" s="221">
        <f>Q360*H360</f>
        <v>0.00048000000000000001</v>
      </c>
      <c r="S360" s="221">
        <v>0</v>
      </c>
      <c r="T360" s="222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3" t="s">
        <v>431</v>
      </c>
      <c r="AT360" s="223" t="s">
        <v>390</v>
      </c>
      <c r="AU360" s="223" t="s">
        <v>82</v>
      </c>
      <c r="AY360" s="17" t="s">
        <v>134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7" t="s">
        <v>80</v>
      </c>
      <c r="BK360" s="224">
        <f>ROUND(I360*H360,2)</f>
        <v>0</v>
      </c>
      <c r="BL360" s="17" t="s">
        <v>181</v>
      </c>
      <c r="BM360" s="223" t="s">
        <v>766</v>
      </c>
    </row>
    <row r="361" s="2" customFormat="1">
      <c r="A361" s="38"/>
      <c r="B361" s="39"/>
      <c r="C361" s="40"/>
      <c r="D361" s="225" t="s">
        <v>144</v>
      </c>
      <c r="E361" s="40"/>
      <c r="F361" s="226" t="s">
        <v>765</v>
      </c>
      <c r="G361" s="40"/>
      <c r="H361" s="40"/>
      <c r="I361" s="227"/>
      <c r="J361" s="40"/>
      <c r="K361" s="40"/>
      <c r="L361" s="44"/>
      <c r="M361" s="228"/>
      <c r="N361" s="229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144</v>
      </c>
      <c r="AU361" s="17" t="s">
        <v>82</v>
      </c>
    </row>
    <row r="362" s="2" customFormat="1">
      <c r="A362" s="38"/>
      <c r="B362" s="39"/>
      <c r="C362" s="40"/>
      <c r="D362" s="225" t="s">
        <v>223</v>
      </c>
      <c r="E362" s="40"/>
      <c r="F362" s="243" t="s">
        <v>762</v>
      </c>
      <c r="G362" s="40"/>
      <c r="H362" s="40"/>
      <c r="I362" s="227"/>
      <c r="J362" s="40"/>
      <c r="K362" s="40"/>
      <c r="L362" s="44"/>
      <c r="M362" s="228"/>
      <c r="N362" s="229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223</v>
      </c>
      <c r="AU362" s="17" t="s">
        <v>82</v>
      </c>
    </row>
    <row r="363" s="2" customFormat="1" ht="16.5" customHeight="1">
      <c r="A363" s="38"/>
      <c r="B363" s="39"/>
      <c r="C363" s="212" t="s">
        <v>767</v>
      </c>
      <c r="D363" s="212" t="s">
        <v>137</v>
      </c>
      <c r="E363" s="213" t="s">
        <v>768</v>
      </c>
      <c r="F363" s="214" t="s">
        <v>769</v>
      </c>
      <c r="G363" s="215" t="s">
        <v>213</v>
      </c>
      <c r="H363" s="216">
        <v>1</v>
      </c>
      <c r="I363" s="217"/>
      <c r="J363" s="218">
        <f>ROUND(I363*H363,2)</f>
        <v>0</v>
      </c>
      <c r="K363" s="214" t="s">
        <v>141</v>
      </c>
      <c r="L363" s="44"/>
      <c r="M363" s="219" t="s">
        <v>19</v>
      </c>
      <c r="N363" s="220" t="s">
        <v>44</v>
      </c>
      <c r="O363" s="84"/>
      <c r="P363" s="221">
        <f>O363*H363</f>
        <v>0</v>
      </c>
      <c r="Q363" s="221">
        <v>0</v>
      </c>
      <c r="R363" s="221">
        <f>Q363*H363</f>
        <v>0</v>
      </c>
      <c r="S363" s="221">
        <v>0</v>
      </c>
      <c r="T363" s="22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3" t="s">
        <v>181</v>
      </c>
      <c r="AT363" s="223" t="s">
        <v>137</v>
      </c>
      <c r="AU363" s="223" t="s">
        <v>82</v>
      </c>
      <c r="AY363" s="17" t="s">
        <v>134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7" t="s">
        <v>80</v>
      </c>
      <c r="BK363" s="224">
        <f>ROUND(I363*H363,2)</f>
        <v>0</v>
      </c>
      <c r="BL363" s="17" t="s">
        <v>181</v>
      </c>
      <c r="BM363" s="223" t="s">
        <v>770</v>
      </c>
    </row>
    <row r="364" s="2" customFormat="1">
      <c r="A364" s="38"/>
      <c r="B364" s="39"/>
      <c r="C364" s="40"/>
      <c r="D364" s="225" t="s">
        <v>144</v>
      </c>
      <c r="E364" s="40"/>
      <c r="F364" s="226" t="s">
        <v>771</v>
      </c>
      <c r="G364" s="40"/>
      <c r="H364" s="40"/>
      <c r="I364" s="227"/>
      <c r="J364" s="40"/>
      <c r="K364" s="40"/>
      <c r="L364" s="44"/>
      <c r="M364" s="228"/>
      <c r="N364" s="229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144</v>
      </c>
      <c r="AU364" s="17" t="s">
        <v>82</v>
      </c>
    </row>
    <row r="365" s="2" customFormat="1">
      <c r="A365" s="38"/>
      <c r="B365" s="39"/>
      <c r="C365" s="40"/>
      <c r="D365" s="230" t="s">
        <v>146</v>
      </c>
      <c r="E365" s="40"/>
      <c r="F365" s="231" t="s">
        <v>772</v>
      </c>
      <c r="G365" s="40"/>
      <c r="H365" s="40"/>
      <c r="I365" s="227"/>
      <c r="J365" s="40"/>
      <c r="K365" s="40"/>
      <c r="L365" s="44"/>
      <c r="M365" s="228"/>
      <c r="N365" s="229"/>
      <c r="O365" s="84"/>
      <c r="P365" s="84"/>
      <c r="Q365" s="84"/>
      <c r="R365" s="84"/>
      <c r="S365" s="84"/>
      <c r="T365" s="85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146</v>
      </c>
      <c r="AU365" s="17" t="s">
        <v>82</v>
      </c>
    </row>
    <row r="366" s="2" customFormat="1">
      <c r="A366" s="38"/>
      <c r="B366" s="39"/>
      <c r="C366" s="40"/>
      <c r="D366" s="225" t="s">
        <v>223</v>
      </c>
      <c r="E366" s="40"/>
      <c r="F366" s="243" t="s">
        <v>773</v>
      </c>
      <c r="G366" s="40"/>
      <c r="H366" s="40"/>
      <c r="I366" s="227"/>
      <c r="J366" s="40"/>
      <c r="K366" s="40"/>
      <c r="L366" s="44"/>
      <c r="M366" s="228"/>
      <c r="N366" s="229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223</v>
      </c>
      <c r="AU366" s="17" t="s">
        <v>82</v>
      </c>
    </row>
    <row r="367" s="2" customFormat="1" ht="16.5" customHeight="1">
      <c r="A367" s="38"/>
      <c r="B367" s="39"/>
      <c r="C367" s="251" t="s">
        <v>774</v>
      </c>
      <c r="D367" s="251" t="s">
        <v>390</v>
      </c>
      <c r="E367" s="252" t="s">
        <v>775</v>
      </c>
      <c r="F367" s="253" t="s">
        <v>776</v>
      </c>
      <c r="G367" s="254" t="s">
        <v>267</v>
      </c>
      <c r="H367" s="255">
        <v>1</v>
      </c>
      <c r="I367" s="256"/>
      <c r="J367" s="257">
        <f>ROUND(I367*H367,2)</f>
        <v>0</v>
      </c>
      <c r="K367" s="253" t="s">
        <v>141</v>
      </c>
      <c r="L367" s="258"/>
      <c r="M367" s="259" t="s">
        <v>19</v>
      </c>
      <c r="N367" s="260" t="s">
        <v>44</v>
      </c>
      <c r="O367" s="84"/>
      <c r="P367" s="221">
        <f>O367*H367</f>
        <v>0</v>
      </c>
      <c r="Q367" s="221">
        <v>0.0058999999999999999</v>
      </c>
      <c r="R367" s="221">
        <f>Q367*H367</f>
        <v>0.0058999999999999999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431</v>
      </c>
      <c r="AT367" s="223" t="s">
        <v>390</v>
      </c>
      <c r="AU367" s="223" t="s">
        <v>82</v>
      </c>
      <c r="AY367" s="17" t="s">
        <v>134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80</v>
      </c>
      <c r="BK367" s="224">
        <f>ROUND(I367*H367,2)</f>
        <v>0</v>
      </c>
      <c r="BL367" s="17" t="s">
        <v>181</v>
      </c>
      <c r="BM367" s="223" t="s">
        <v>777</v>
      </c>
    </row>
    <row r="368" s="2" customFormat="1">
      <c r="A368" s="38"/>
      <c r="B368" s="39"/>
      <c r="C368" s="40"/>
      <c r="D368" s="225" t="s">
        <v>144</v>
      </c>
      <c r="E368" s="40"/>
      <c r="F368" s="226" t="s">
        <v>776</v>
      </c>
      <c r="G368" s="40"/>
      <c r="H368" s="40"/>
      <c r="I368" s="227"/>
      <c r="J368" s="40"/>
      <c r="K368" s="40"/>
      <c r="L368" s="44"/>
      <c r="M368" s="228"/>
      <c r="N368" s="229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144</v>
      </c>
      <c r="AU368" s="17" t="s">
        <v>82</v>
      </c>
    </row>
    <row r="369" s="2" customFormat="1">
      <c r="A369" s="38"/>
      <c r="B369" s="39"/>
      <c r="C369" s="40"/>
      <c r="D369" s="225" t="s">
        <v>223</v>
      </c>
      <c r="E369" s="40"/>
      <c r="F369" s="243" t="s">
        <v>773</v>
      </c>
      <c r="G369" s="40"/>
      <c r="H369" s="40"/>
      <c r="I369" s="227"/>
      <c r="J369" s="40"/>
      <c r="K369" s="40"/>
      <c r="L369" s="44"/>
      <c r="M369" s="228"/>
      <c r="N369" s="229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223</v>
      </c>
      <c r="AU369" s="17" t="s">
        <v>82</v>
      </c>
    </row>
    <row r="370" s="2" customFormat="1" ht="16.5" customHeight="1">
      <c r="A370" s="38"/>
      <c r="B370" s="39"/>
      <c r="C370" s="251" t="s">
        <v>778</v>
      </c>
      <c r="D370" s="251" t="s">
        <v>390</v>
      </c>
      <c r="E370" s="252" t="s">
        <v>779</v>
      </c>
      <c r="F370" s="253" t="s">
        <v>780</v>
      </c>
      <c r="G370" s="254" t="s">
        <v>267</v>
      </c>
      <c r="H370" s="255">
        <v>1</v>
      </c>
      <c r="I370" s="256"/>
      <c r="J370" s="257">
        <f>ROUND(I370*H370,2)</f>
        <v>0</v>
      </c>
      <c r="K370" s="253" t="s">
        <v>141</v>
      </c>
      <c r="L370" s="258"/>
      <c r="M370" s="259" t="s">
        <v>19</v>
      </c>
      <c r="N370" s="260" t="s">
        <v>44</v>
      </c>
      <c r="O370" s="84"/>
      <c r="P370" s="221">
        <f>O370*H370</f>
        <v>0</v>
      </c>
      <c r="Q370" s="221">
        <v>0.0011999999999999999</v>
      </c>
      <c r="R370" s="221">
        <f>Q370*H370</f>
        <v>0.0011999999999999999</v>
      </c>
      <c r="S370" s="221">
        <v>0</v>
      </c>
      <c r="T370" s="22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3" t="s">
        <v>431</v>
      </c>
      <c r="AT370" s="223" t="s">
        <v>390</v>
      </c>
      <c r="AU370" s="223" t="s">
        <v>82</v>
      </c>
      <c r="AY370" s="17" t="s">
        <v>134</v>
      </c>
      <c r="BE370" s="224">
        <f>IF(N370="základní",J370,0)</f>
        <v>0</v>
      </c>
      <c r="BF370" s="224">
        <f>IF(N370="snížená",J370,0)</f>
        <v>0</v>
      </c>
      <c r="BG370" s="224">
        <f>IF(N370="zákl. přenesená",J370,0)</f>
        <v>0</v>
      </c>
      <c r="BH370" s="224">
        <f>IF(N370="sníž. přenesená",J370,0)</f>
        <v>0</v>
      </c>
      <c r="BI370" s="224">
        <f>IF(N370="nulová",J370,0)</f>
        <v>0</v>
      </c>
      <c r="BJ370" s="17" t="s">
        <v>80</v>
      </c>
      <c r="BK370" s="224">
        <f>ROUND(I370*H370,2)</f>
        <v>0</v>
      </c>
      <c r="BL370" s="17" t="s">
        <v>181</v>
      </c>
      <c r="BM370" s="223" t="s">
        <v>781</v>
      </c>
    </row>
    <row r="371" s="2" customFormat="1">
      <c r="A371" s="38"/>
      <c r="B371" s="39"/>
      <c r="C371" s="40"/>
      <c r="D371" s="225" t="s">
        <v>144</v>
      </c>
      <c r="E371" s="40"/>
      <c r="F371" s="226" t="s">
        <v>780</v>
      </c>
      <c r="G371" s="40"/>
      <c r="H371" s="40"/>
      <c r="I371" s="227"/>
      <c r="J371" s="40"/>
      <c r="K371" s="40"/>
      <c r="L371" s="44"/>
      <c r="M371" s="228"/>
      <c r="N371" s="229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144</v>
      </c>
      <c r="AU371" s="17" t="s">
        <v>82</v>
      </c>
    </row>
    <row r="372" s="2" customFormat="1">
      <c r="A372" s="38"/>
      <c r="B372" s="39"/>
      <c r="C372" s="40"/>
      <c r="D372" s="225" t="s">
        <v>223</v>
      </c>
      <c r="E372" s="40"/>
      <c r="F372" s="243" t="s">
        <v>782</v>
      </c>
      <c r="G372" s="40"/>
      <c r="H372" s="40"/>
      <c r="I372" s="227"/>
      <c r="J372" s="40"/>
      <c r="K372" s="40"/>
      <c r="L372" s="44"/>
      <c r="M372" s="228"/>
      <c r="N372" s="229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223</v>
      </c>
      <c r="AU372" s="17" t="s">
        <v>82</v>
      </c>
    </row>
    <row r="373" s="2" customFormat="1" ht="16.5" customHeight="1">
      <c r="A373" s="38"/>
      <c r="B373" s="39"/>
      <c r="C373" s="212" t="s">
        <v>783</v>
      </c>
      <c r="D373" s="212" t="s">
        <v>137</v>
      </c>
      <c r="E373" s="213" t="s">
        <v>784</v>
      </c>
      <c r="F373" s="214" t="s">
        <v>785</v>
      </c>
      <c r="G373" s="215" t="s">
        <v>267</v>
      </c>
      <c r="H373" s="216">
        <v>2</v>
      </c>
      <c r="I373" s="217"/>
      <c r="J373" s="218">
        <f>ROUND(I373*H373,2)</f>
        <v>0</v>
      </c>
      <c r="K373" s="214" t="s">
        <v>141</v>
      </c>
      <c r="L373" s="44"/>
      <c r="M373" s="219" t="s">
        <v>19</v>
      </c>
      <c r="N373" s="220" t="s">
        <v>44</v>
      </c>
      <c r="O373" s="84"/>
      <c r="P373" s="221">
        <f>O373*H373</f>
        <v>0</v>
      </c>
      <c r="Q373" s="221">
        <v>6.0000000000000002E-05</v>
      </c>
      <c r="R373" s="221">
        <f>Q373*H373</f>
        <v>0.00012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181</v>
      </c>
      <c r="AT373" s="223" t="s">
        <v>137</v>
      </c>
      <c r="AU373" s="223" t="s">
        <v>82</v>
      </c>
      <c r="AY373" s="17" t="s">
        <v>134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80</v>
      </c>
      <c r="BK373" s="224">
        <f>ROUND(I373*H373,2)</f>
        <v>0</v>
      </c>
      <c r="BL373" s="17" t="s">
        <v>181</v>
      </c>
      <c r="BM373" s="223" t="s">
        <v>786</v>
      </c>
    </row>
    <row r="374" s="2" customFormat="1">
      <c r="A374" s="38"/>
      <c r="B374" s="39"/>
      <c r="C374" s="40"/>
      <c r="D374" s="225" t="s">
        <v>144</v>
      </c>
      <c r="E374" s="40"/>
      <c r="F374" s="226" t="s">
        <v>785</v>
      </c>
      <c r="G374" s="40"/>
      <c r="H374" s="40"/>
      <c r="I374" s="227"/>
      <c r="J374" s="40"/>
      <c r="K374" s="40"/>
      <c r="L374" s="44"/>
      <c r="M374" s="228"/>
      <c r="N374" s="229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144</v>
      </c>
      <c r="AU374" s="17" t="s">
        <v>82</v>
      </c>
    </row>
    <row r="375" s="2" customFormat="1">
      <c r="A375" s="38"/>
      <c r="B375" s="39"/>
      <c r="C375" s="40"/>
      <c r="D375" s="230" t="s">
        <v>146</v>
      </c>
      <c r="E375" s="40"/>
      <c r="F375" s="231" t="s">
        <v>787</v>
      </c>
      <c r="G375" s="40"/>
      <c r="H375" s="40"/>
      <c r="I375" s="227"/>
      <c r="J375" s="40"/>
      <c r="K375" s="40"/>
      <c r="L375" s="44"/>
      <c r="M375" s="228"/>
      <c r="N375" s="229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146</v>
      </c>
      <c r="AU375" s="17" t="s">
        <v>82</v>
      </c>
    </row>
    <row r="376" s="2" customFormat="1">
      <c r="A376" s="38"/>
      <c r="B376" s="39"/>
      <c r="C376" s="40"/>
      <c r="D376" s="225" t="s">
        <v>223</v>
      </c>
      <c r="E376" s="40"/>
      <c r="F376" s="243" t="s">
        <v>788</v>
      </c>
      <c r="G376" s="40"/>
      <c r="H376" s="40"/>
      <c r="I376" s="227"/>
      <c r="J376" s="40"/>
      <c r="K376" s="40"/>
      <c r="L376" s="44"/>
      <c r="M376" s="228"/>
      <c r="N376" s="229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223</v>
      </c>
      <c r="AU376" s="17" t="s">
        <v>82</v>
      </c>
    </row>
    <row r="377" s="2" customFormat="1" ht="21.75" customHeight="1">
      <c r="A377" s="38"/>
      <c r="B377" s="39"/>
      <c r="C377" s="212" t="s">
        <v>789</v>
      </c>
      <c r="D377" s="212" t="s">
        <v>137</v>
      </c>
      <c r="E377" s="213" t="s">
        <v>790</v>
      </c>
      <c r="F377" s="214" t="s">
        <v>791</v>
      </c>
      <c r="G377" s="215" t="s">
        <v>140</v>
      </c>
      <c r="H377" s="216">
        <v>0.021000000000000001</v>
      </c>
      <c r="I377" s="217"/>
      <c r="J377" s="218">
        <f>ROUND(I377*H377,2)</f>
        <v>0</v>
      </c>
      <c r="K377" s="214" t="s">
        <v>141</v>
      </c>
      <c r="L377" s="44"/>
      <c r="M377" s="219" t="s">
        <v>19</v>
      </c>
      <c r="N377" s="220" t="s">
        <v>44</v>
      </c>
      <c r="O377" s="84"/>
      <c r="P377" s="221">
        <f>O377*H377</f>
        <v>0</v>
      </c>
      <c r="Q377" s="221">
        <v>0</v>
      </c>
      <c r="R377" s="221">
        <f>Q377*H377</f>
        <v>0</v>
      </c>
      <c r="S377" s="221">
        <v>0</v>
      </c>
      <c r="T377" s="22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3" t="s">
        <v>181</v>
      </c>
      <c r="AT377" s="223" t="s">
        <v>137</v>
      </c>
      <c r="AU377" s="223" t="s">
        <v>82</v>
      </c>
      <c r="AY377" s="17" t="s">
        <v>134</v>
      </c>
      <c r="BE377" s="224">
        <f>IF(N377="základní",J377,0)</f>
        <v>0</v>
      </c>
      <c r="BF377" s="224">
        <f>IF(N377="snížená",J377,0)</f>
        <v>0</v>
      </c>
      <c r="BG377" s="224">
        <f>IF(N377="zákl. přenesená",J377,0)</f>
        <v>0</v>
      </c>
      <c r="BH377" s="224">
        <f>IF(N377="sníž. přenesená",J377,0)</f>
        <v>0</v>
      </c>
      <c r="BI377" s="224">
        <f>IF(N377="nulová",J377,0)</f>
        <v>0</v>
      </c>
      <c r="BJ377" s="17" t="s">
        <v>80</v>
      </c>
      <c r="BK377" s="224">
        <f>ROUND(I377*H377,2)</f>
        <v>0</v>
      </c>
      <c r="BL377" s="17" t="s">
        <v>181</v>
      </c>
      <c r="BM377" s="223" t="s">
        <v>792</v>
      </c>
    </row>
    <row r="378" s="2" customFormat="1">
      <c r="A378" s="38"/>
      <c r="B378" s="39"/>
      <c r="C378" s="40"/>
      <c r="D378" s="225" t="s">
        <v>144</v>
      </c>
      <c r="E378" s="40"/>
      <c r="F378" s="226" t="s">
        <v>793</v>
      </c>
      <c r="G378" s="40"/>
      <c r="H378" s="40"/>
      <c r="I378" s="227"/>
      <c r="J378" s="40"/>
      <c r="K378" s="40"/>
      <c r="L378" s="44"/>
      <c r="M378" s="228"/>
      <c r="N378" s="229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144</v>
      </c>
      <c r="AU378" s="17" t="s">
        <v>82</v>
      </c>
    </row>
    <row r="379" s="2" customFormat="1">
      <c r="A379" s="38"/>
      <c r="B379" s="39"/>
      <c r="C379" s="40"/>
      <c r="D379" s="230" t="s">
        <v>146</v>
      </c>
      <c r="E379" s="40"/>
      <c r="F379" s="231" t="s">
        <v>794</v>
      </c>
      <c r="G379" s="40"/>
      <c r="H379" s="40"/>
      <c r="I379" s="227"/>
      <c r="J379" s="40"/>
      <c r="K379" s="40"/>
      <c r="L379" s="44"/>
      <c r="M379" s="228"/>
      <c r="N379" s="229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146</v>
      </c>
      <c r="AU379" s="17" t="s">
        <v>82</v>
      </c>
    </row>
    <row r="380" s="12" customFormat="1" ht="22.8" customHeight="1">
      <c r="A380" s="12"/>
      <c r="B380" s="196"/>
      <c r="C380" s="197"/>
      <c r="D380" s="198" t="s">
        <v>72</v>
      </c>
      <c r="E380" s="210" t="s">
        <v>795</v>
      </c>
      <c r="F380" s="210" t="s">
        <v>796</v>
      </c>
      <c r="G380" s="197"/>
      <c r="H380" s="197"/>
      <c r="I380" s="200"/>
      <c r="J380" s="211">
        <f>BK380</f>
        <v>0</v>
      </c>
      <c r="K380" s="197"/>
      <c r="L380" s="202"/>
      <c r="M380" s="203"/>
      <c r="N380" s="204"/>
      <c r="O380" s="204"/>
      <c r="P380" s="205">
        <f>SUM(P381:P398)</f>
        <v>0</v>
      </c>
      <c r="Q380" s="204"/>
      <c r="R380" s="205">
        <f>SUM(R381:R398)</f>
        <v>0.0055000000000000005</v>
      </c>
      <c r="S380" s="204"/>
      <c r="T380" s="206">
        <f>SUM(T381:T398)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7" t="s">
        <v>82</v>
      </c>
      <c r="AT380" s="208" t="s">
        <v>72</v>
      </c>
      <c r="AU380" s="208" t="s">
        <v>80</v>
      </c>
      <c r="AY380" s="207" t="s">
        <v>134</v>
      </c>
      <c r="BK380" s="209">
        <f>SUM(BK381:BK398)</f>
        <v>0</v>
      </c>
    </row>
    <row r="381" s="2" customFormat="1" ht="16.5" customHeight="1">
      <c r="A381" s="38"/>
      <c r="B381" s="39"/>
      <c r="C381" s="212" t="s">
        <v>797</v>
      </c>
      <c r="D381" s="212" t="s">
        <v>137</v>
      </c>
      <c r="E381" s="213" t="s">
        <v>798</v>
      </c>
      <c r="F381" s="214" t="s">
        <v>799</v>
      </c>
      <c r="G381" s="215" t="s">
        <v>180</v>
      </c>
      <c r="H381" s="216">
        <v>10</v>
      </c>
      <c r="I381" s="217"/>
      <c r="J381" s="218">
        <f>ROUND(I381*H381,2)</f>
        <v>0</v>
      </c>
      <c r="K381" s="214" t="s">
        <v>141</v>
      </c>
      <c r="L381" s="44"/>
      <c r="M381" s="219" t="s">
        <v>19</v>
      </c>
      <c r="N381" s="220" t="s">
        <v>44</v>
      </c>
      <c r="O381" s="84"/>
      <c r="P381" s="221">
        <f>O381*H381</f>
        <v>0</v>
      </c>
      <c r="Q381" s="221">
        <v>6.9999999999999994E-05</v>
      </c>
      <c r="R381" s="221">
        <f>Q381*H381</f>
        <v>0.00069999999999999988</v>
      </c>
      <c r="S381" s="221">
        <v>0</v>
      </c>
      <c r="T381" s="22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3" t="s">
        <v>181</v>
      </c>
      <c r="AT381" s="223" t="s">
        <v>137</v>
      </c>
      <c r="AU381" s="223" t="s">
        <v>82</v>
      </c>
      <c r="AY381" s="17" t="s">
        <v>134</v>
      </c>
      <c r="BE381" s="224">
        <f>IF(N381="základní",J381,0)</f>
        <v>0</v>
      </c>
      <c r="BF381" s="224">
        <f>IF(N381="snížená",J381,0)</f>
        <v>0</v>
      </c>
      <c r="BG381" s="224">
        <f>IF(N381="zákl. přenesená",J381,0)</f>
        <v>0</v>
      </c>
      <c r="BH381" s="224">
        <f>IF(N381="sníž. přenesená",J381,0)</f>
        <v>0</v>
      </c>
      <c r="BI381" s="224">
        <f>IF(N381="nulová",J381,0)</f>
        <v>0</v>
      </c>
      <c r="BJ381" s="17" t="s">
        <v>80</v>
      </c>
      <c r="BK381" s="224">
        <f>ROUND(I381*H381,2)</f>
        <v>0</v>
      </c>
      <c r="BL381" s="17" t="s">
        <v>181</v>
      </c>
      <c r="BM381" s="223" t="s">
        <v>800</v>
      </c>
    </row>
    <row r="382" s="2" customFormat="1">
      <c r="A382" s="38"/>
      <c r="B382" s="39"/>
      <c r="C382" s="40"/>
      <c r="D382" s="225" t="s">
        <v>144</v>
      </c>
      <c r="E382" s="40"/>
      <c r="F382" s="226" t="s">
        <v>801</v>
      </c>
      <c r="G382" s="40"/>
      <c r="H382" s="40"/>
      <c r="I382" s="227"/>
      <c r="J382" s="40"/>
      <c r="K382" s="40"/>
      <c r="L382" s="44"/>
      <c r="M382" s="228"/>
      <c r="N382" s="229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144</v>
      </c>
      <c r="AU382" s="17" t="s">
        <v>82</v>
      </c>
    </row>
    <row r="383" s="2" customFormat="1">
      <c r="A383" s="38"/>
      <c r="B383" s="39"/>
      <c r="C383" s="40"/>
      <c r="D383" s="230" t="s">
        <v>146</v>
      </c>
      <c r="E383" s="40"/>
      <c r="F383" s="231" t="s">
        <v>802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146</v>
      </c>
      <c r="AU383" s="17" t="s">
        <v>82</v>
      </c>
    </row>
    <row r="384" s="2" customFormat="1" ht="16.5" customHeight="1">
      <c r="A384" s="38"/>
      <c r="B384" s="39"/>
      <c r="C384" s="212" t="s">
        <v>803</v>
      </c>
      <c r="D384" s="212" t="s">
        <v>137</v>
      </c>
      <c r="E384" s="213" t="s">
        <v>804</v>
      </c>
      <c r="F384" s="214" t="s">
        <v>805</v>
      </c>
      <c r="G384" s="215" t="s">
        <v>180</v>
      </c>
      <c r="H384" s="216">
        <v>10</v>
      </c>
      <c r="I384" s="217"/>
      <c r="J384" s="218">
        <f>ROUND(I384*H384,2)</f>
        <v>0</v>
      </c>
      <c r="K384" s="214" t="s">
        <v>141</v>
      </c>
      <c r="L384" s="44"/>
      <c r="M384" s="219" t="s">
        <v>19</v>
      </c>
      <c r="N384" s="220" t="s">
        <v>44</v>
      </c>
      <c r="O384" s="84"/>
      <c r="P384" s="221">
        <f>O384*H384</f>
        <v>0</v>
      </c>
      <c r="Q384" s="221">
        <v>0</v>
      </c>
      <c r="R384" s="221">
        <f>Q384*H384</f>
        <v>0</v>
      </c>
      <c r="S384" s="221">
        <v>0</v>
      </c>
      <c r="T384" s="222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3" t="s">
        <v>181</v>
      </c>
      <c r="AT384" s="223" t="s">
        <v>137</v>
      </c>
      <c r="AU384" s="223" t="s">
        <v>82</v>
      </c>
      <c r="AY384" s="17" t="s">
        <v>134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80</v>
      </c>
      <c r="BK384" s="224">
        <f>ROUND(I384*H384,2)</f>
        <v>0</v>
      </c>
      <c r="BL384" s="17" t="s">
        <v>181</v>
      </c>
      <c r="BM384" s="223" t="s">
        <v>806</v>
      </c>
    </row>
    <row r="385" s="2" customFormat="1">
      <c r="A385" s="38"/>
      <c r="B385" s="39"/>
      <c r="C385" s="40"/>
      <c r="D385" s="225" t="s">
        <v>144</v>
      </c>
      <c r="E385" s="40"/>
      <c r="F385" s="226" t="s">
        <v>807</v>
      </c>
      <c r="G385" s="40"/>
      <c r="H385" s="40"/>
      <c r="I385" s="227"/>
      <c r="J385" s="40"/>
      <c r="K385" s="40"/>
      <c r="L385" s="44"/>
      <c r="M385" s="228"/>
      <c r="N385" s="229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144</v>
      </c>
      <c r="AU385" s="17" t="s">
        <v>82</v>
      </c>
    </row>
    <row r="386" s="2" customFormat="1">
      <c r="A386" s="38"/>
      <c r="B386" s="39"/>
      <c r="C386" s="40"/>
      <c r="D386" s="230" t="s">
        <v>146</v>
      </c>
      <c r="E386" s="40"/>
      <c r="F386" s="231" t="s">
        <v>808</v>
      </c>
      <c r="G386" s="40"/>
      <c r="H386" s="40"/>
      <c r="I386" s="227"/>
      <c r="J386" s="40"/>
      <c r="K386" s="40"/>
      <c r="L386" s="44"/>
      <c r="M386" s="228"/>
      <c r="N386" s="229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146</v>
      </c>
      <c r="AU386" s="17" t="s">
        <v>82</v>
      </c>
    </row>
    <row r="387" s="2" customFormat="1" ht="16.5" customHeight="1">
      <c r="A387" s="38"/>
      <c r="B387" s="39"/>
      <c r="C387" s="212" t="s">
        <v>809</v>
      </c>
      <c r="D387" s="212" t="s">
        <v>137</v>
      </c>
      <c r="E387" s="213" t="s">
        <v>810</v>
      </c>
      <c r="F387" s="214" t="s">
        <v>811</v>
      </c>
      <c r="G387" s="215" t="s">
        <v>180</v>
      </c>
      <c r="H387" s="216">
        <v>10</v>
      </c>
      <c r="I387" s="217"/>
      <c r="J387" s="218">
        <f>ROUND(I387*H387,2)</f>
        <v>0</v>
      </c>
      <c r="K387" s="214" t="s">
        <v>141</v>
      </c>
      <c r="L387" s="44"/>
      <c r="M387" s="219" t="s">
        <v>19</v>
      </c>
      <c r="N387" s="220" t="s">
        <v>44</v>
      </c>
      <c r="O387" s="84"/>
      <c r="P387" s="221">
        <f>O387*H387</f>
        <v>0</v>
      </c>
      <c r="Q387" s="221">
        <v>0.00013999999999999999</v>
      </c>
      <c r="R387" s="221">
        <f>Q387*H387</f>
        <v>0.0013999999999999998</v>
      </c>
      <c r="S387" s="221">
        <v>0</v>
      </c>
      <c r="T387" s="222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3" t="s">
        <v>181</v>
      </c>
      <c r="AT387" s="223" t="s">
        <v>137</v>
      </c>
      <c r="AU387" s="223" t="s">
        <v>82</v>
      </c>
      <c r="AY387" s="17" t="s">
        <v>134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7" t="s">
        <v>80</v>
      </c>
      <c r="BK387" s="224">
        <f>ROUND(I387*H387,2)</f>
        <v>0</v>
      </c>
      <c r="BL387" s="17" t="s">
        <v>181</v>
      </c>
      <c r="BM387" s="223" t="s">
        <v>812</v>
      </c>
    </row>
    <row r="388" s="2" customFormat="1">
      <c r="A388" s="38"/>
      <c r="B388" s="39"/>
      <c r="C388" s="40"/>
      <c r="D388" s="225" t="s">
        <v>144</v>
      </c>
      <c r="E388" s="40"/>
      <c r="F388" s="226" t="s">
        <v>813</v>
      </c>
      <c r="G388" s="40"/>
      <c r="H388" s="40"/>
      <c r="I388" s="227"/>
      <c r="J388" s="40"/>
      <c r="K388" s="40"/>
      <c r="L388" s="44"/>
      <c r="M388" s="228"/>
      <c r="N388" s="229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144</v>
      </c>
      <c r="AU388" s="17" t="s">
        <v>82</v>
      </c>
    </row>
    <row r="389" s="2" customFormat="1">
      <c r="A389" s="38"/>
      <c r="B389" s="39"/>
      <c r="C389" s="40"/>
      <c r="D389" s="230" t="s">
        <v>146</v>
      </c>
      <c r="E389" s="40"/>
      <c r="F389" s="231" t="s">
        <v>814</v>
      </c>
      <c r="G389" s="40"/>
      <c r="H389" s="40"/>
      <c r="I389" s="227"/>
      <c r="J389" s="40"/>
      <c r="K389" s="40"/>
      <c r="L389" s="44"/>
      <c r="M389" s="228"/>
      <c r="N389" s="229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146</v>
      </c>
      <c r="AU389" s="17" t="s">
        <v>82</v>
      </c>
    </row>
    <row r="390" s="2" customFormat="1" ht="16.5" customHeight="1">
      <c r="A390" s="38"/>
      <c r="B390" s="39"/>
      <c r="C390" s="212" t="s">
        <v>815</v>
      </c>
      <c r="D390" s="212" t="s">
        <v>137</v>
      </c>
      <c r="E390" s="213" t="s">
        <v>816</v>
      </c>
      <c r="F390" s="214" t="s">
        <v>817</v>
      </c>
      <c r="G390" s="215" t="s">
        <v>180</v>
      </c>
      <c r="H390" s="216">
        <v>10</v>
      </c>
      <c r="I390" s="217"/>
      <c r="J390" s="218">
        <f>ROUND(I390*H390,2)</f>
        <v>0</v>
      </c>
      <c r="K390" s="214" t="s">
        <v>141</v>
      </c>
      <c r="L390" s="44"/>
      <c r="M390" s="219" t="s">
        <v>19</v>
      </c>
      <c r="N390" s="220" t="s">
        <v>44</v>
      </c>
      <c r="O390" s="84"/>
      <c r="P390" s="221">
        <f>O390*H390</f>
        <v>0</v>
      </c>
      <c r="Q390" s="221">
        <v>0.00012</v>
      </c>
      <c r="R390" s="221">
        <f>Q390*H390</f>
        <v>0.0012000000000000001</v>
      </c>
      <c r="S390" s="221">
        <v>0</v>
      </c>
      <c r="T390" s="22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3" t="s">
        <v>181</v>
      </c>
      <c r="AT390" s="223" t="s">
        <v>137</v>
      </c>
      <c r="AU390" s="223" t="s">
        <v>82</v>
      </c>
      <c r="AY390" s="17" t="s">
        <v>134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80</v>
      </c>
      <c r="BK390" s="224">
        <f>ROUND(I390*H390,2)</f>
        <v>0</v>
      </c>
      <c r="BL390" s="17" t="s">
        <v>181</v>
      </c>
      <c r="BM390" s="223" t="s">
        <v>818</v>
      </c>
    </row>
    <row r="391" s="2" customFormat="1">
      <c r="A391" s="38"/>
      <c r="B391" s="39"/>
      <c r="C391" s="40"/>
      <c r="D391" s="225" t="s">
        <v>144</v>
      </c>
      <c r="E391" s="40"/>
      <c r="F391" s="226" t="s">
        <v>819</v>
      </c>
      <c r="G391" s="40"/>
      <c r="H391" s="40"/>
      <c r="I391" s="227"/>
      <c r="J391" s="40"/>
      <c r="K391" s="40"/>
      <c r="L391" s="44"/>
      <c r="M391" s="228"/>
      <c r="N391" s="229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144</v>
      </c>
      <c r="AU391" s="17" t="s">
        <v>82</v>
      </c>
    </row>
    <row r="392" s="2" customFormat="1">
      <c r="A392" s="38"/>
      <c r="B392" s="39"/>
      <c r="C392" s="40"/>
      <c r="D392" s="230" t="s">
        <v>146</v>
      </c>
      <c r="E392" s="40"/>
      <c r="F392" s="231" t="s">
        <v>820</v>
      </c>
      <c r="G392" s="40"/>
      <c r="H392" s="40"/>
      <c r="I392" s="227"/>
      <c r="J392" s="40"/>
      <c r="K392" s="40"/>
      <c r="L392" s="44"/>
      <c r="M392" s="228"/>
      <c r="N392" s="229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146</v>
      </c>
      <c r="AU392" s="17" t="s">
        <v>82</v>
      </c>
    </row>
    <row r="393" s="2" customFormat="1" ht="16.5" customHeight="1">
      <c r="A393" s="38"/>
      <c r="B393" s="39"/>
      <c r="C393" s="212" t="s">
        <v>821</v>
      </c>
      <c r="D393" s="212" t="s">
        <v>137</v>
      </c>
      <c r="E393" s="213" t="s">
        <v>822</v>
      </c>
      <c r="F393" s="214" t="s">
        <v>823</v>
      </c>
      <c r="G393" s="215" t="s">
        <v>180</v>
      </c>
      <c r="H393" s="216">
        <v>10</v>
      </c>
      <c r="I393" s="217"/>
      <c r="J393" s="218">
        <f>ROUND(I393*H393,2)</f>
        <v>0</v>
      </c>
      <c r="K393" s="214" t="s">
        <v>141</v>
      </c>
      <c r="L393" s="44"/>
      <c r="M393" s="219" t="s">
        <v>19</v>
      </c>
      <c r="N393" s="220" t="s">
        <v>44</v>
      </c>
      <c r="O393" s="84"/>
      <c r="P393" s="221">
        <f>O393*H393</f>
        <v>0</v>
      </c>
      <c r="Q393" s="221">
        <v>0.00012</v>
      </c>
      <c r="R393" s="221">
        <f>Q393*H393</f>
        <v>0.0012000000000000001</v>
      </c>
      <c r="S393" s="221">
        <v>0</v>
      </c>
      <c r="T393" s="22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3" t="s">
        <v>181</v>
      </c>
      <c r="AT393" s="223" t="s">
        <v>137</v>
      </c>
      <c r="AU393" s="223" t="s">
        <v>82</v>
      </c>
      <c r="AY393" s="17" t="s">
        <v>134</v>
      </c>
      <c r="BE393" s="224">
        <f>IF(N393="základní",J393,0)</f>
        <v>0</v>
      </c>
      <c r="BF393" s="224">
        <f>IF(N393="snížená",J393,0)</f>
        <v>0</v>
      </c>
      <c r="BG393" s="224">
        <f>IF(N393="zákl. přenesená",J393,0)</f>
        <v>0</v>
      </c>
      <c r="BH393" s="224">
        <f>IF(N393="sníž. přenesená",J393,0)</f>
        <v>0</v>
      </c>
      <c r="BI393" s="224">
        <f>IF(N393="nulová",J393,0)</f>
        <v>0</v>
      </c>
      <c r="BJ393" s="17" t="s">
        <v>80</v>
      </c>
      <c r="BK393" s="224">
        <f>ROUND(I393*H393,2)</f>
        <v>0</v>
      </c>
      <c r="BL393" s="17" t="s">
        <v>181</v>
      </c>
      <c r="BM393" s="223" t="s">
        <v>824</v>
      </c>
    </row>
    <row r="394" s="2" customFormat="1">
      <c r="A394" s="38"/>
      <c r="B394" s="39"/>
      <c r="C394" s="40"/>
      <c r="D394" s="225" t="s">
        <v>144</v>
      </c>
      <c r="E394" s="40"/>
      <c r="F394" s="226" t="s">
        <v>825</v>
      </c>
      <c r="G394" s="40"/>
      <c r="H394" s="40"/>
      <c r="I394" s="227"/>
      <c r="J394" s="40"/>
      <c r="K394" s="40"/>
      <c r="L394" s="44"/>
      <c r="M394" s="228"/>
      <c r="N394" s="229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144</v>
      </c>
      <c r="AU394" s="17" t="s">
        <v>82</v>
      </c>
    </row>
    <row r="395" s="2" customFormat="1">
      <c r="A395" s="38"/>
      <c r="B395" s="39"/>
      <c r="C395" s="40"/>
      <c r="D395" s="230" t="s">
        <v>146</v>
      </c>
      <c r="E395" s="40"/>
      <c r="F395" s="231" t="s">
        <v>826</v>
      </c>
      <c r="G395" s="40"/>
      <c r="H395" s="40"/>
      <c r="I395" s="227"/>
      <c r="J395" s="40"/>
      <c r="K395" s="40"/>
      <c r="L395" s="44"/>
      <c r="M395" s="228"/>
      <c r="N395" s="229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146</v>
      </c>
      <c r="AU395" s="17" t="s">
        <v>82</v>
      </c>
    </row>
    <row r="396" s="2" customFormat="1" ht="16.5" customHeight="1">
      <c r="A396" s="38"/>
      <c r="B396" s="39"/>
      <c r="C396" s="212" t="s">
        <v>827</v>
      </c>
      <c r="D396" s="212" t="s">
        <v>137</v>
      </c>
      <c r="E396" s="213" t="s">
        <v>828</v>
      </c>
      <c r="F396" s="214" t="s">
        <v>829</v>
      </c>
      <c r="G396" s="215" t="s">
        <v>180</v>
      </c>
      <c r="H396" s="216">
        <v>10</v>
      </c>
      <c r="I396" s="217"/>
      <c r="J396" s="218">
        <f>ROUND(I396*H396,2)</f>
        <v>0</v>
      </c>
      <c r="K396" s="214" t="s">
        <v>141</v>
      </c>
      <c r="L396" s="44"/>
      <c r="M396" s="219" t="s">
        <v>19</v>
      </c>
      <c r="N396" s="220" t="s">
        <v>44</v>
      </c>
      <c r="O396" s="84"/>
      <c r="P396" s="221">
        <f>O396*H396</f>
        <v>0</v>
      </c>
      <c r="Q396" s="221">
        <v>0.00010000000000000001</v>
      </c>
      <c r="R396" s="221">
        <f>Q396*H396</f>
        <v>0.001</v>
      </c>
      <c r="S396" s="221">
        <v>0</v>
      </c>
      <c r="T396" s="22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3" t="s">
        <v>181</v>
      </c>
      <c r="AT396" s="223" t="s">
        <v>137</v>
      </c>
      <c r="AU396" s="223" t="s">
        <v>82</v>
      </c>
      <c r="AY396" s="17" t="s">
        <v>134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7" t="s">
        <v>80</v>
      </c>
      <c r="BK396" s="224">
        <f>ROUND(I396*H396,2)</f>
        <v>0</v>
      </c>
      <c r="BL396" s="17" t="s">
        <v>181</v>
      </c>
      <c r="BM396" s="223" t="s">
        <v>830</v>
      </c>
    </row>
    <row r="397" s="2" customFormat="1">
      <c r="A397" s="38"/>
      <c r="B397" s="39"/>
      <c r="C397" s="40"/>
      <c r="D397" s="225" t="s">
        <v>144</v>
      </c>
      <c r="E397" s="40"/>
      <c r="F397" s="226" t="s">
        <v>831</v>
      </c>
      <c r="G397" s="40"/>
      <c r="H397" s="40"/>
      <c r="I397" s="227"/>
      <c r="J397" s="40"/>
      <c r="K397" s="40"/>
      <c r="L397" s="44"/>
      <c r="M397" s="228"/>
      <c r="N397" s="229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144</v>
      </c>
      <c r="AU397" s="17" t="s">
        <v>82</v>
      </c>
    </row>
    <row r="398" s="2" customFormat="1">
      <c r="A398" s="38"/>
      <c r="B398" s="39"/>
      <c r="C398" s="40"/>
      <c r="D398" s="230" t="s">
        <v>146</v>
      </c>
      <c r="E398" s="40"/>
      <c r="F398" s="231" t="s">
        <v>832</v>
      </c>
      <c r="G398" s="40"/>
      <c r="H398" s="40"/>
      <c r="I398" s="227"/>
      <c r="J398" s="40"/>
      <c r="K398" s="40"/>
      <c r="L398" s="44"/>
      <c r="M398" s="247"/>
      <c r="N398" s="248"/>
      <c r="O398" s="249"/>
      <c r="P398" s="249"/>
      <c r="Q398" s="249"/>
      <c r="R398" s="249"/>
      <c r="S398" s="249"/>
      <c r="T398" s="250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146</v>
      </c>
      <c r="AU398" s="17" t="s">
        <v>82</v>
      </c>
    </row>
    <row r="399" s="2" customFormat="1" ht="6.96" customHeight="1">
      <c r="A399" s="38"/>
      <c r="B399" s="59"/>
      <c r="C399" s="60"/>
      <c r="D399" s="60"/>
      <c r="E399" s="60"/>
      <c r="F399" s="60"/>
      <c r="G399" s="60"/>
      <c r="H399" s="60"/>
      <c r="I399" s="60"/>
      <c r="J399" s="60"/>
      <c r="K399" s="60"/>
      <c r="L399" s="44"/>
      <c r="M399" s="38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</row>
  </sheetData>
  <sheetProtection sheet="1" autoFilter="0" formatColumns="0" formatRows="0" objects="1" scenarios="1" spinCount="100000" saltValue="zulQzE7lAhJmDjVjArbvGw4KwwPYAqO99axwRiTLeCNINLJ+3ObaI4VMN1oMip0mXthI0Mk0eqNSoPfWPJljmQ==" hashValue="MKG1UUYG8wznp2jfJ9EEcNgQ7J+t4Vrk0R3HIVGPw/14o5ftZ9sdX9dT3v1XZbamqb6L4RDg63xQH0ZXwW8png==" algorithmName="SHA-512" password="CC35"/>
  <autoFilter ref="C94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4" r:id="rId1" display="https://podminky.urs.cz/item/CS_URS_2024_01/998011009"/>
    <hyperlink ref="F109" r:id="rId2" display="https://podminky.urs.cz/item/CS_URS_2024_01/712391383"/>
    <hyperlink ref="F118" r:id="rId3" display="https://podminky.urs.cz/item/CS_URS_2024_01/712631101"/>
    <hyperlink ref="F126" r:id="rId4" display="https://podminky.urs.cz/item/CS_URS_2024_01/712641559"/>
    <hyperlink ref="F134" r:id="rId5" display="https://podminky.urs.cz/item/CS_URS_2024_01/762341210"/>
    <hyperlink ref="F141" r:id="rId6" display="https://podminky.urs.cz/item/CS_URS_2024_01/762341675"/>
    <hyperlink ref="F149" r:id="rId7" display="https://podminky.urs.cz/item/CS_URS_2023_02/762342314"/>
    <hyperlink ref="F156" r:id="rId8" display="https://podminky.urs.cz/item/CS_URS_2024_01/998762102"/>
    <hyperlink ref="F159" r:id="rId9" display="https://podminky.urs.cz/item/CS_URS_2023_02/998762103"/>
    <hyperlink ref="F163" r:id="rId10" display="https://podminky.urs.cz/item/CS_URS_2024_01/764101153"/>
    <hyperlink ref="F170" r:id="rId11" display="https://podminky.urs.cz/item/CS_URS_2024_01/629992111"/>
    <hyperlink ref="F175" r:id="rId12" display="https://podminky.urs.cz/item/CS_URS_2024_01/764121405"/>
    <hyperlink ref="F180" r:id="rId13" display="https://podminky.urs.cz/item/CS_URS_2024_01/764201106"/>
    <hyperlink ref="F185" r:id="rId14" display="https://podminky.urs.cz/item/CS_URS_2024_01/764201136"/>
    <hyperlink ref="F190" r:id="rId15" display="https://podminky.urs.cz/item/CS_URS_2024_01/764201167"/>
    <hyperlink ref="F195" r:id="rId16" display="https://podminky.urs.cz/item/CS_URS_2024_01/764202134"/>
    <hyperlink ref="F200" r:id="rId17" display="https://podminky.urs.cz/item/CS_URS_2024_01/764203156"/>
    <hyperlink ref="F213" r:id="rId18" display="https://podminky.urs.cz/item/CS_URS_2024_01/764213652"/>
    <hyperlink ref="F218" r:id="rId19" display="https://podminky.urs.cz/item/CS_URS_2024_01/764226448"/>
    <hyperlink ref="F223" r:id="rId20" display="https://podminky.urs.cz/item/CS_URS_2024_01/764301118"/>
    <hyperlink ref="F232" r:id="rId21" display="https://podminky.urs.cz/item/CS_URS_2024_01/764501103"/>
    <hyperlink ref="F241" r:id="rId22" display="https://podminky.urs.cz/item/CS_URS_2024_01/764501104"/>
    <hyperlink ref="F248" r:id="rId23" display="https://podminky.urs.cz/item/CS_URS_2024_01/764501105"/>
    <hyperlink ref="F255" r:id="rId24" display="https://podminky.urs.cz/item/CS_URS_2024_01/764501107"/>
    <hyperlink ref="F262" r:id="rId25" display="https://podminky.urs.cz/item/CS_URS_2024_01/764501108"/>
    <hyperlink ref="F269" r:id="rId26" display="https://podminky.urs.cz/item/CS_URS_2024_01/764503104"/>
    <hyperlink ref="F279" r:id="rId27" display="https://podminky.urs.cz/item/CS_URS_2024_01/764503105"/>
    <hyperlink ref="F283" r:id="rId28" display="https://podminky.urs.cz/item/CS_URS_2024_01/764503106"/>
    <hyperlink ref="F287" r:id="rId29" display="https://podminky.urs.cz/item/CS_URS_2024_01/764503117"/>
    <hyperlink ref="F291" r:id="rId30" display="https://podminky.urs.cz/item/CS_URS_2024_01/764503127"/>
    <hyperlink ref="F295" r:id="rId31" display="https://podminky.urs.cz/item/CS_URS_2024_01/764508131"/>
    <hyperlink ref="F308" r:id="rId32" display="https://podminky.urs.cz/item/CS_URS_2024_01/998764112"/>
    <hyperlink ref="F312" r:id="rId33" display="https://podminky.urs.cz/item/CS_URS_2024_01/765115202"/>
    <hyperlink ref="F319" r:id="rId34" display="https://podminky.urs.cz/item/CS_URS_2024_01/765123121"/>
    <hyperlink ref="F324" r:id="rId35" display="https://podminky.urs.cz/item/CS_URS_2024_01/765191021"/>
    <hyperlink ref="F331" r:id="rId36" display="https://podminky.urs.cz/item/CS_URS_2024_01/998765112"/>
    <hyperlink ref="F335" r:id="rId37" display="https://podminky.urs.cz/item/CS_URS_2024_01/767646411"/>
    <hyperlink ref="F340" r:id="rId38" display="https://podminky.urs.cz/item/CS_URS_2024_01/767646412"/>
    <hyperlink ref="F345" r:id="rId39" display="https://podminky.urs.cz/item/CS_URS_2024_01/767810113"/>
    <hyperlink ref="F358" r:id="rId40" display="https://podminky.urs.cz/item/CS_URS_2024_01/767810122"/>
    <hyperlink ref="F365" r:id="rId41" display="https://podminky.urs.cz/item/CS_URS_2024_01/767851104"/>
    <hyperlink ref="F375" r:id="rId42" display="https://podminky.urs.cz/item/CS_URS_2024_01/767995112"/>
    <hyperlink ref="F379" r:id="rId43" display="https://podminky.urs.cz/item/CS_URS_2024_01/998767112"/>
    <hyperlink ref="F383" r:id="rId44" display="https://podminky.urs.cz/item/CS_URS_2024_01/783301303"/>
    <hyperlink ref="F386" r:id="rId45" display="https://podminky.urs.cz/item/CS_URS_2024_01/783301401"/>
    <hyperlink ref="F389" r:id="rId46" display="https://podminky.urs.cz/item/CS_URS_2024_01/783314101"/>
    <hyperlink ref="F392" r:id="rId47" display="https://podminky.urs.cz/item/CS_URS_2024_01/783315101"/>
    <hyperlink ref="F395" r:id="rId48" display="https://podminky.urs.cz/item/CS_URS_2024_01/783317101"/>
    <hyperlink ref="F398" r:id="rId49" display="https://podminky.urs.cz/item/CS_URS_2024_01/783343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107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833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28. 5. 2024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tr">
        <f>IF('Rekapitulace stavby'!AN10="","",'Rekapitulace stavby'!AN10)</f>
        <v/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2" t="s">
        <v>28</v>
      </c>
      <c r="J17" s="133" t="str">
        <f>IF('Rekapitulace stavby'!AN11="","",'Rekapitulace stavby'!AN11)</f>
        <v/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tr">
        <f>IF('Rekapitulace stavby'!AN16="","",'Rekapitulace stavby'!AN16)</f>
        <v/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2" t="s">
        <v>28</v>
      </c>
      <c r="J23" s="133" t="str">
        <f>IF('Rekapitulace stavby'!AN17="","",'Rekapitulace stavby'!AN17)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33</v>
      </c>
      <c r="E25" s="38"/>
      <c r="F25" s="38"/>
      <c r="G25" s="38"/>
      <c r="H25" s="38"/>
      <c r="I25" s="142" t="s">
        <v>26</v>
      </c>
      <c r="J25" s="133" t="s">
        <v>34</v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35</v>
      </c>
      <c r="F26" s="38"/>
      <c r="G26" s="38"/>
      <c r="H26" s="38"/>
      <c r="I26" s="142" t="s">
        <v>28</v>
      </c>
      <c r="J26" s="133" t="s">
        <v>36</v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37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39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41</v>
      </c>
      <c r="G34" s="38"/>
      <c r="H34" s="38"/>
      <c r="I34" s="154" t="s">
        <v>40</v>
      </c>
      <c r="J34" s="154" t="s">
        <v>42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43</v>
      </c>
      <c r="E35" s="142" t="s">
        <v>44</v>
      </c>
      <c r="F35" s="156">
        <f>ROUND((SUM(BE91:BE157)),  2)</f>
        <v>0</v>
      </c>
      <c r="G35" s="38"/>
      <c r="H35" s="38"/>
      <c r="I35" s="157">
        <v>0.20999999999999999</v>
      </c>
      <c r="J35" s="156">
        <f>ROUND(((SUM(BE91:BE157))*I35),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45</v>
      </c>
      <c r="F36" s="156">
        <f>ROUND((SUM(BF91:BF157)),  2)</f>
        <v>0</v>
      </c>
      <c r="G36" s="38"/>
      <c r="H36" s="38"/>
      <c r="I36" s="157">
        <v>0.12</v>
      </c>
      <c r="J36" s="156">
        <f>ROUND(((SUM(BF91:BF157))*I36),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56">
        <f>ROUND((SUM(BG91:BG157)),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47</v>
      </c>
      <c r="F38" s="156">
        <f>ROUND((SUM(BH91:BH157)),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48</v>
      </c>
      <c r="F39" s="156">
        <f>ROUND((SUM(BI91:BI157)),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109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Oprava střechy a fasády tělocvičny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106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107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04 - Hromosvod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Sokola Tůmy 402/12</v>
      </c>
      <c r="G56" s="40"/>
      <c r="H56" s="40"/>
      <c r="I56" s="32" t="s">
        <v>23</v>
      </c>
      <c r="J56" s="72" t="str">
        <f>IF(J14="","",J14)</f>
        <v>28. 5. 2024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32" t="s">
        <v>31</v>
      </c>
      <c r="J58" s="36" t="str">
        <f>E23</f>
        <v xml:space="preserve"> 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33</v>
      </c>
      <c r="J59" s="36" t="str">
        <f>E26</f>
        <v>Amun Pro s.r.o.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110</v>
      </c>
      <c r="D61" s="171"/>
      <c r="E61" s="171"/>
      <c r="F61" s="171"/>
      <c r="G61" s="171"/>
      <c r="H61" s="171"/>
      <c r="I61" s="171"/>
      <c r="J61" s="172" t="s">
        <v>111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71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112</v>
      </c>
    </row>
    <row r="64" s="9" customFormat="1" ht="24.96" customHeight="1">
      <c r="A64" s="9"/>
      <c r="B64" s="174"/>
      <c r="C64" s="175"/>
      <c r="D64" s="176" t="s">
        <v>115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834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332</v>
      </c>
      <c r="E66" s="177"/>
      <c r="F66" s="177"/>
      <c r="G66" s="177"/>
      <c r="H66" s="177"/>
      <c r="I66" s="177"/>
      <c r="J66" s="178">
        <f>J102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333</v>
      </c>
      <c r="E67" s="182"/>
      <c r="F67" s="182"/>
      <c r="G67" s="182"/>
      <c r="H67" s="182"/>
      <c r="I67" s="182"/>
      <c r="J67" s="183">
        <f>J103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835</v>
      </c>
      <c r="E68" s="182"/>
      <c r="F68" s="182"/>
      <c r="G68" s="182"/>
      <c r="H68" s="182"/>
      <c r="I68" s="182"/>
      <c r="J68" s="183">
        <f>J150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836</v>
      </c>
      <c r="E69" s="177"/>
      <c r="F69" s="177"/>
      <c r="G69" s="177"/>
      <c r="H69" s="177"/>
      <c r="I69" s="177"/>
      <c r="J69" s="178">
        <f>J155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Oprava střechy a fasády tělocvičny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105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106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107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04 - Hromosvod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Sokola Tůmy 402/12</v>
      </c>
      <c r="G85" s="40"/>
      <c r="H85" s="40"/>
      <c r="I85" s="32" t="s">
        <v>23</v>
      </c>
      <c r="J85" s="72" t="str">
        <f>IF(J14="","",J14)</f>
        <v>28. 5. 2024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E17</f>
        <v xml:space="preserve"> </v>
      </c>
      <c r="G87" s="40"/>
      <c r="H87" s="40"/>
      <c r="I87" s="32" t="s">
        <v>31</v>
      </c>
      <c r="J87" s="36" t="str">
        <f>E23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33</v>
      </c>
      <c r="J88" s="36" t="str">
        <f>E26</f>
        <v>Amun Pro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120</v>
      </c>
      <c r="D90" s="188" t="s">
        <v>58</v>
      </c>
      <c r="E90" s="188" t="s">
        <v>54</v>
      </c>
      <c r="F90" s="188" t="s">
        <v>55</v>
      </c>
      <c r="G90" s="188" t="s">
        <v>121</v>
      </c>
      <c r="H90" s="188" t="s">
        <v>122</v>
      </c>
      <c r="I90" s="188" t="s">
        <v>123</v>
      </c>
      <c r="J90" s="188" t="s">
        <v>111</v>
      </c>
      <c r="K90" s="189" t="s">
        <v>124</v>
      </c>
      <c r="L90" s="190"/>
      <c r="M90" s="92" t="s">
        <v>19</v>
      </c>
      <c r="N90" s="93" t="s">
        <v>43</v>
      </c>
      <c r="O90" s="93" t="s">
        <v>125</v>
      </c>
      <c r="P90" s="93" t="s">
        <v>126</v>
      </c>
      <c r="Q90" s="93" t="s">
        <v>127</v>
      </c>
      <c r="R90" s="93" t="s">
        <v>128</v>
      </c>
      <c r="S90" s="93" t="s">
        <v>129</v>
      </c>
      <c r="T90" s="94" t="s">
        <v>130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131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P92+P102+P155</f>
        <v>0</v>
      </c>
      <c r="Q91" s="96"/>
      <c r="R91" s="193">
        <f>R92+R102+R155</f>
        <v>0.073499999999999996</v>
      </c>
      <c r="S91" s="96"/>
      <c r="T91" s="194">
        <f>T92+T102+T155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72</v>
      </c>
      <c r="AU91" s="17" t="s">
        <v>112</v>
      </c>
      <c r="BK91" s="195">
        <f>BK92+BK102+BK155</f>
        <v>0</v>
      </c>
    </row>
    <row r="92" s="12" customFormat="1" ht="25.92" customHeight="1">
      <c r="A92" s="12"/>
      <c r="B92" s="196"/>
      <c r="C92" s="197"/>
      <c r="D92" s="198" t="s">
        <v>72</v>
      </c>
      <c r="E92" s="199" t="s">
        <v>173</v>
      </c>
      <c r="F92" s="199" t="s">
        <v>174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</f>
        <v>0</v>
      </c>
      <c r="Q92" s="204"/>
      <c r="R92" s="205">
        <f>R93</f>
        <v>0</v>
      </c>
      <c r="S92" s="204"/>
      <c r="T92" s="206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82</v>
      </c>
      <c r="AT92" s="208" t="s">
        <v>72</v>
      </c>
      <c r="AU92" s="208" t="s">
        <v>73</v>
      </c>
      <c r="AY92" s="207" t="s">
        <v>134</v>
      </c>
      <c r="BK92" s="209">
        <f>BK93</f>
        <v>0</v>
      </c>
    </row>
    <row r="93" s="12" customFormat="1" ht="22.8" customHeight="1">
      <c r="A93" s="12"/>
      <c r="B93" s="196"/>
      <c r="C93" s="197"/>
      <c r="D93" s="198" t="s">
        <v>72</v>
      </c>
      <c r="E93" s="210" t="s">
        <v>837</v>
      </c>
      <c r="F93" s="210" t="s">
        <v>838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SUM(P94:P101)</f>
        <v>0</v>
      </c>
      <c r="Q93" s="204"/>
      <c r="R93" s="205">
        <f>SUM(R94:R101)</f>
        <v>0</v>
      </c>
      <c r="S93" s="204"/>
      <c r="T93" s="206">
        <f>SUM(T94:T101)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82</v>
      </c>
      <c r="AT93" s="208" t="s">
        <v>72</v>
      </c>
      <c r="AU93" s="208" t="s">
        <v>80</v>
      </c>
      <c r="AY93" s="207" t="s">
        <v>134</v>
      </c>
      <c r="BK93" s="209">
        <f>SUM(BK94:BK101)</f>
        <v>0</v>
      </c>
    </row>
    <row r="94" s="2" customFormat="1" ht="16.5" customHeight="1">
      <c r="A94" s="38"/>
      <c r="B94" s="39"/>
      <c r="C94" s="212" t="s">
        <v>8</v>
      </c>
      <c r="D94" s="212" t="s">
        <v>137</v>
      </c>
      <c r="E94" s="213" t="s">
        <v>839</v>
      </c>
      <c r="F94" s="214" t="s">
        <v>840</v>
      </c>
      <c r="G94" s="215" t="s">
        <v>267</v>
      </c>
      <c r="H94" s="216">
        <v>30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44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181</v>
      </c>
      <c r="AT94" s="223" t="s">
        <v>137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181</v>
      </c>
      <c r="BM94" s="223" t="s">
        <v>841</v>
      </c>
    </row>
    <row r="95" s="2" customFormat="1">
      <c r="A95" s="38"/>
      <c r="B95" s="39"/>
      <c r="C95" s="40"/>
      <c r="D95" s="225" t="s">
        <v>144</v>
      </c>
      <c r="E95" s="40"/>
      <c r="F95" s="226" t="s">
        <v>840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144</v>
      </c>
      <c r="AU95" s="17" t="s">
        <v>82</v>
      </c>
    </row>
    <row r="96" s="2" customFormat="1" ht="16.5" customHeight="1">
      <c r="A96" s="38"/>
      <c r="B96" s="39"/>
      <c r="C96" s="251" t="s">
        <v>232</v>
      </c>
      <c r="D96" s="251" t="s">
        <v>390</v>
      </c>
      <c r="E96" s="252" t="s">
        <v>842</v>
      </c>
      <c r="F96" s="253" t="s">
        <v>843</v>
      </c>
      <c r="G96" s="254" t="s">
        <v>267</v>
      </c>
      <c r="H96" s="255">
        <v>12</v>
      </c>
      <c r="I96" s="256"/>
      <c r="J96" s="257">
        <f>ROUND(I96*H96,2)</f>
        <v>0</v>
      </c>
      <c r="K96" s="253" t="s">
        <v>19</v>
      </c>
      <c r="L96" s="258"/>
      <c r="M96" s="259" t="s">
        <v>19</v>
      </c>
      <c r="N96" s="260" t="s">
        <v>44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431</v>
      </c>
      <c r="AT96" s="223" t="s">
        <v>390</v>
      </c>
      <c r="AU96" s="223" t="s">
        <v>82</v>
      </c>
      <c r="AY96" s="17" t="s">
        <v>134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181</v>
      </c>
      <c r="BM96" s="223" t="s">
        <v>844</v>
      </c>
    </row>
    <row r="97" s="2" customFormat="1">
      <c r="A97" s="38"/>
      <c r="B97" s="39"/>
      <c r="C97" s="40"/>
      <c r="D97" s="225" t="s">
        <v>144</v>
      </c>
      <c r="E97" s="40"/>
      <c r="F97" s="226" t="s">
        <v>843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144</v>
      </c>
      <c r="AU97" s="17" t="s">
        <v>82</v>
      </c>
    </row>
    <row r="98" s="2" customFormat="1" ht="16.5" customHeight="1">
      <c r="A98" s="38"/>
      <c r="B98" s="39"/>
      <c r="C98" s="212" t="s">
        <v>239</v>
      </c>
      <c r="D98" s="212" t="s">
        <v>137</v>
      </c>
      <c r="E98" s="213" t="s">
        <v>845</v>
      </c>
      <c r="F98" s="214" t="s">
        <v>846</v>
      </c>
      <c r="G98" s="215" t="s">
        <v>267</v>
      </c>
      <c r="H98" s="216">
        <v>1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44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397</v>
      </c>
      <c r="AT98" s="223" t="s">
        <v>137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397</v>
      </c>
      <c r="BM98" s="223" t="s">
        <v>847</v>
      </c>
    </row>
    <row r="99" s="2" customFormat="1">
      <c r="A99" s="38"/>
      <c r="B99" s="39"/>
      <c r="C99" s="40"/>
      <c r="D99" s="225" t="s">
        <v>144</v>
      </c>
      <c r="E99" s="40"/>
      <c r="F99" s="226" t="s">
        <v>846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144</v>
      </c>
      <c r="AU99" s="17" t="s">
        <v>82</v>
      </c>
    </row>
    <row r="100" s="2" customFormat="1" ht="16.5" customHeight="1">
      <c r="A100" s="38"/>
      <c r="B100" s="39"/>
      <c r="C100" s="212" t="s">
        <v>246</v>
      </c>
      <c r="D100" s="212" t="s">
        <v>137</v>
      </c>
      <c r="E100" s="213" t="s">
        <v>848</v>
      </c>
      <c r="F100" s="214" t="s">
        <v>849</v>
      </c>
      <c r="G100" s="215" t="s">
        <v>850</v>
      </c>
      <c r="H100" s="261"/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44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181</v>
      </c>
      <c r="AT100" s="223" t="s">
        <v>137</v>
      </c>
      <c r="AU100" s="223" t="s">
        <v>82</v>
      </c>
      <c r="AY100" s="17" t="s">
        <v>134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181</v>
      </c>
      <c r="BM100" s="223" t="s">
        <v>851</v>
      </c>
    </row>
    <row r="101" s="2" customFormat="1">
      <c r="A101" s="38"/>
      <c r="B101" s="39"/>
      <c r="C101" s="40"/>
      <c r="D101" s="225" t="s">
        <v>144</v>
      </c>
      <c r="E101" s="40"/>
      <c r="F101" s="226" t="s">
        <v>849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144</v>
      </c>
      <c r="AU101" s="17" t="s">
        <v>82</v>
      </c>
    </row>
    <row r="102" s="12" customFormat="1" ht="25.92" customHeight="1">
      <c r="A102" s="12"/>
      <c r="B102" s="196"/>
      <c r="C102" s="197"/>
      <c r="D102" s="198" t="s">
        <v>72</v>
      </c>
      <c r="E102" s="199" t="s">
        <v>390</v>
      </c>
      <c r="F102" s="199" t="s">
        <v>391</v>
      </c>
      <c r="G102" s="197"/>
      <c r="H102" s="197"/>
      <c r="I102" s="200"/>
      <c r="J102" s="201">
        <f>BK102</f>
        <v>0</v>
      </c>
      <c r="K102" s="197"/>
      <c r="L102" s="202"/>
      <c r="M102" s="203"/>
      <c r="N102" s="204"/>
      <c r="O102" s="204"/>
      <c r="P102" s="205">
        <f>P103+P150</f>
        <v>0</v>
      </c>
      <c r="Q102" s="204"/>
      <c r="R102" s="205">
        <f>R103+R150</f>
        <v>0.073499999999999996</v>
      </c>
      <c r="S102" s="204"/>
      <c r="T102" s="206">
        <f>T103+T150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155</v>
      </c>
      <c r="AT102" s="208" t="s">
        <v>72</v>
      </c>
      <c r="AU102" s="208" t="s">
        <v>73</v>
      </c>
      <c r="AY102" s="207" t="s">
        <v>134</v>
      </c>
      <c r="BK102" s="209">
        <f>BK103+BK150</f>
        <v>0</v>
      </c>
    </row>
    <row r="103" s="12" customFormat="1" ht="22.8" customHeight="1">
      <c r="A103" s="12"/>
      <c r="B103" s="196"/>
      <c r="C103" s="197"/>
      <c r="D103" s="198" t="s">
        <v>72</v>
      </c>
      <c r="E103" s="210" t="s">
        <v>392</v>
      </c>
      <c r="F103" s="210" t="s">
        <v>393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SUM(P104:P149)</f>
        <v>0</v>
      </c>
      <c r="Q103" s="204"/>
      <c r="R103" s="205">
        <f>SUM(R104:R149)</f>
        <v>0.073499999999999996</v>
      </c>
      <c r="S103" s="204"/>
      <c r="T103" s="206">
        <f>SUM(T104:T149)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155</v>
      </c>
      <c r="AT103" s="208" t="s">
        <v>72</v>
      </c>
      <c r="AU103" s="208" t="s">
        <v>80</v>
      </c>
      <c r="AY103" s="207" t="s">
        <v>134</v>
      </c>
      <c r="BK103" s="209">
        <f>SUM(BK104:BK149)</f>
        <v>0</v>
      </c>
    </row>
    <row r="104" s="2" customFormat="1" ht="16.5" customHeight="1">
      <c r="A104" s="38"/>
      <c r="B104" s="39"/>
      <c r="C104" s="212" t="s">
        <v>181</v>
      </c>
      <c r="D104" s="212" t="s">
        <v>137</v>
      </c>
      <c r="E104" s="213" t="s">
        <v>852</v>
      </c>
      <c r="F104" s="214" t="s">
        <v>853</v>
      </c>
      <c r="G104" s="215" t="s">
        <v>213</v>
      </c>
      <c r="H104" s="216">
        <v>390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44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397</v>
      </c>
      <c r="AT104" s="223" t="s">
        <v>137</v>
      </c>
      <c r="AU104" s="223" t="s">
        <v>82</v>
      </c>
      <c r="AY104" s="17" t="s">
        <v>134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397</v>
      </c>
      <c r="BM104" s="223" t="s">
        <v>854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853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82</v>
      </c>
    </row>
    <row r="106" s="2" customFormat="1" ht="16.5" customHeight="1">
      <c r="A106" s="38"/>
      <c r="B106" s="39"/>
      <c r="C106" s="251" t="s">
        <v>258</v>
      </c>
      <c r="D106" s="251" t="s">
        <v>390</v>
      </c>
      <c r="E106" s="252" t="s">
        <v>855</v>
      </c>
      <c r="F106" s="253" t="s">
        <v>856</v>
      </c>
      <c r="G106" s="254" t="s">
        <v>857</v>
      </c>
      <c r="H106" s="255">
        <v>73.313000000000002</v>
      </c>
      <c r="I106" s="256"/>
      <c r="J106" s="257">
        <f>ROUND(I106*H106,2)</f>
        <v>0</v>
      </c>
      <c r="K106" s="253" t="s">
        <v>19</v>
      </c>
      <c r="L106" s="258"/>
      <c r="M106" s="259" t="s">
        <v>19</v>
      </c>
      <c r="N106" s="260" t="s">
        <v>44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858</v>
      </c>
      <c r="AT106" s="223" t="s">
        <v>390</v>
      </c>
      <c r="AU106" s="223" t="s">
        <v>82</v>
      </c>
      <c r="AY106" s="17" t="s">
        <v>134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80</v>
      </c>
      <c r="BK106" s="224">
        <f>ROUND(I106*H106,2)</f>
        <v>0</v>
      </c>
      <c r="BL106" s="17" t="s">
        <v>858</v>
      </c>
      <c r="BM106" s="223" t="s">
        <v>859</v>
      </c>
    </row>
    <row r="107" s="2" customFormat="1">
      <c r="A107" s="38"/>
      <c r="B107" s="39"/>
      <c r="C107" s="40"/>
      <c r="D107" s="225" t="s">
        <v>144</v>
      </c>
      <c r="E107" s="40"/>
      <c r="F107" s="226" t="s">
        <v>856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144</v>
      </c>
      <c r="AU107" s="17" t="s">
        <v>82</v>
      </c>
    </row>
    <row r="108" s="2" customFormat="1" ht="16.5" customHeight="1">
      <c r="A108" s="38"/>
      <c r="B108" s="39"/>
      <c r="C108" s="251" t="s">
        <v>264</v>
      </c>
      <c r="D108" s="251" t="s">
        <v>390</v>
      </c>
      <c r="E108" s="252" t="s">
        <v>860</v>
      </c>
      <c r="F108" s="253" t="s">
        <v>861</v>
      </c>
      <c r="G108" s="254" t="s">
        <v>862</v>
      </c>
      <c r="H108" s="255">
        <v>390</v>
      </c>
      <c r="I108" s="256"/>
      <c r="J108" s="257">
        <f>ROUND(I108*H108,2)</f>
        <v>0</v>
      </c>
      <c r="K108" s="253" t="s">
        <v>19</v>
      </c>
      <c r="L108" s="258"/>
      <c r="M108" s="259" t="s">
        <v>19</v>
      </c>
      <c r="N108" s="260" t="s">
        <v>44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858</v>
      </c>
      <c r="AT108" s="223" t="s">
        <v>390</v>
      </c>
      <c r="AU108" s="223" t="s">
        <v>82</v>
      </c>
      <c r="AY108" s="17" t="s">
        <v>134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858</v>
      </c>
      <c r="BM108" s="223" t="s">
        <v>863</v>
      </c>
    </row>
    <row r="109" s="2" customFormat="1">
      <c r="A109" s="38"/>
      <c r="B109" s="39"/>
      <c r="C109" s="40"/>
      <c r="D109" s="225" t="s">
        <v>144</v>
      </c>
      <c r="E109" s="40"/>
      <c r="F109" s="226" t="s">
        <v>861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144</v>
      </c>
      <c r="AU109" s="17" t="s">
        <v>82</v>
      </c>
    </row>
    <row r="110" s="2" customFormat="1" ht="16.5" customHeight="1">
      <c r="A110" s="38"/>
      <c r="B110" s="39"/>
      <c r="C110" s="212" t="s">
        <v>291</v>
      </c>
      <c r="D110" s="212" t="s">
        <v>137</v>
      </c>
      <c r="E110" s="213" t="s">
        <v>864</v>
      </c>
      <c r="F110" s="214" t="s">
        <v>865</v>
      </c>
      <c r="G110" s="215" t="s">
        <v>267</v>
      </c>
      <c r="H110" s="216">
        <v>6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44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397</v>
      </c>
      <c r="AT110" s="223" t="s">
        <v>137</v>
      </c>
      <c r="AU110" s="223" t="s">
        <v>82</v>
      </c>
      <c r="AY110" s="17" t="s">
        <v>134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80</v>
      </c>
      <c r="BK110" s="224">
        <f>ROUND(I110*H110,2)</f>
        <v>0</v>
      </c>
      <c r="BL110" s="17" t="s">
        <v>397</v>
      </c>
      <c r="BM110" s="223" t="s">
        <v>866</v>
      </c>
    </row>
    <row r="111" s="2" customFormat="1">
      <c r="A111" s="38"/>
      <c r="B111" s="39"/>
      <c r="C111" s="40"/>
      <c r="D111" s="225" t="s">
        <v>144</v>
      </c>
      <c r="E111" s="40"/>
      <c r="F111" s="226" t="s">
        <v>865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144</v>
      </c>
      <c r="AU111" s="17" t="s">
        <v>82</v>
      </c>
    </row>
    <row r="112" s="2" customFormat="1" ht="16.5" customHeight="1">
      <c r="A112" s="38"/>
      <c r="B112" s="39"/>
      <c r="C112" s="251" t="s">
        <v>297</v>
      </c>
      <c r="D112" s="251" t="s">
        <v>390</v>
      </c>
      <c r="E112" s="252" t="s">
        <v>867</v>
      </c>
      <c r="F112" s="253" t="s">
        <v>868</v>
      </c>
      <c r="G112" s="254" t="s">
        <v>267</v>
      </c>
      <c r="H112" s="255">
        <v>6</v>
      </c>
      <c r="I112" s="256"/>
      <c r="J112" s="257">
        <f>ROUND(I112*H112,2)</f>
        <v>0</v>
      </c>
      <c r="K112" s="253" t="s">
        <v>19</v>
      </c>
      <c r="L112" s="258"/>
      <c r="M112" s="259" t="s">
        <v>19</v>
      </c>
      <c r="N112" s="260" t="s">
        <v>44</v>
      </c>
      <c r="O112" s="84"/>
      <c r="P112" s="221">
        <f>O112*H112</f>
        <v>0</v>
      </c>
      <c r="Q112" s="221">
        <v>0.0030000000000000001</v>
      </c>
      <c r="R112" s="221">
        <f>Q112*H112</f>
        <v>0.018000000000000002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858</v>
      </c>
      <c r="AT112" s="223" t="s">
        <v>390</v>
      </c>
      <c r="AU112" s="223" t="s">
        <v>82</v>
      </c>
      <c r="AY112" s="17" t="s">
        <v>134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858</v>
      </c>
      <c r="BM112" s="223" t="s">
        <v>869</v>
      </c>
    </row>
    <row r="113" s="2" customFormat="1">
      <c r="A113" s="38"/>
      <c r="B113" s="39"/>
      <c r="C113" s="40"/>
      <c r="D113" s="225" t="s">
        <v>144</v>
      </c>
      <c r="E113" s="40"/>
      <c r="F113" s="226" t="s">
        <v>868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144</v>
      </c>
      <c r="AU113" s="17" t="s">
        <v>82</v>
      </c>
    </row>
    <row r="114" s="2" customFormat="1" ht="16.5" customHeight="1">
      <c r="A114" s="38"/>
      <c r="B114" s="39"/>
      <c r="C114" s="212" t="s">
        <v>303</v>
      </c>
      <c r="D114" s="212" t="s">
        <v>137</v>
      </c>
      <c r="E114" s="213" t="s">
        <v>870</v>
      </c>
      <c r="F114" s="214" t="s">
        <v>871</v>
      </c>
      <c r="G114" s="215" t="s">
        <v>267</v>
      </c>
      <c r="H114" s="216">
        <v>40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44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397</v>
      </c>
      <c r="AT114" s="223" t="s">
        <v>137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397</v>
      </c>
      <c r="BM114" s="223" t="s">
        <v>872</v>
      </c>
    </row>
    <row r="115" s="2" customFormat="1">
      <c r="A115" s="38"/>
      <c r="B115" s="39"/>
      <c r="C115" s="40"/>
      <c r="D115" s="225" t="s">
        <v>144</v>
      </c>
      <c r="E115" s="40"/>
      <c r="F115" s="226" t="s">
        <v>871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82</v>
      </c>
    </row>
    <row r="116" s="2" customFormat="1" ht="16.5" customHeight="1">
      <c r="A116" s="38"/>
      <c r="B116" s="39"/>
      <c r="C116" s="251" t="s">
        <v>310</v>
      </c>
      <c r="D116" s="251" t="s">
        <v>390</v>
      </c>
      <c r="E116" s="252" t="s">
        <v>873</v>
      </c>
      <c r="F116" s="253" t="s">
        <v>874</v>
      </c>
      <c r="G116" s="254" t="s">
        <v>267</v>
      </c>
      <c r="H116" s="255">
        <v>40</v>
      </c>
      <c r="I116" s="256"/>
      <c r="J116" s="257">
        <f>ROUND(I116*H116,2)</f>
        <v>0</v>
      </c>
      <c r="K116" s="253" t="s">
        <v>19</v>
      </c>
      <c r="L116" s="258"/>
      <c r="M116" s="259" t="s">
        <v>19</v>
      </c>
      <c r="N116" s="260" t="s">
        <v>44</v>
      </c>
      <c r="O116" s="84"/>
      <c r="P116" s="221">
        <f>O116*H116</f>
        <v>0</v>
      </c>
      <c r="Q116" s="221">
        <v>0.00023000000000000001</v>
      </c>
      <c r="R116" s="221">
        <f>Q116*H116</f>
        <v>0.0091999999999999998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858</v>
      </c>
      <c r="AT116" s="223" t="s">
        <v>390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858</v>
      </c>
      <c r="BM116" s="223" t="s">
        <v>875</v>
      </c>
    </row>
    <row r="117" s="2" customFormat="1">
      <c r="A117" s="38"/>
      <c r="B117" s="39"/>
      <c r="C117" s="40"/>
      <c r="D117" s="225" t="s">
        <v>144</v>
      </c>
      <c r="E117" s="40"/>
      <c r="F117" s="226" t="s">
        <v>874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144</v>
      </c>
      <c r="AU117" s="17" t="s">
        <v>82</v>
      </c>
    </row>
    <row r="118" s="2" customFormat="1" ht="16.5" customHeight="1">
      <c r="A118" s="38"/>
      <c r="B118" s="39"/>
      <c r="C118" s="212" t="s">
        <v>317</v>
      </c>
      <c r="D118" s="212" t="s">
        <v>137</v>
      </c>
      <c r="E118" s="213" t="s">
        <v>876</v>
      </c>
      <c r="F118" s="214" t="s">
        <v>877</v>
      </c>
      <c r="G118" s="215" t="s">
        <v>267</v>
      </c>
      <c r="H118" s="216">
        <v>30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44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397</v>
      </c>
      <c r="AT118" s="223" t="s">
        <v>137</v>
      </c>
      <c r="AU118" s="223" t="s">
        <v>82</v>
      </c>
      <c r="AY118" s="17" t="s">
        <v>134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80</v>
      </c>
      <c r="BK118" s="224">
        <f>ROUND(I118*H118,2)</f>
        <v>0</v>
      </c>
      <c r="BL118" s="17" t="s">
        <v>397</v>
      </c>
      <c r="BM118" s="223" t="s">
        <v>878</v>
      </c>
    </row>
    <row r="119" s="2" customFormat="1">
      <c r="A119" s="38"/>
      <c r="B119" s="39"/>
      <c r="C119" s="40"/>
      <c r="D119" s="225" t="s">
        <v>144</v>
      </c>
      <c r="E119" s="40"/>
      <c r="F119" s="226" t="s">
        <v>877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144</v>
      </c>
      <c r="AU119" s="17" t="s">
        <v>82</v>
      </c>
    </row>
    <row r="120" s="2" customFormat="1" ht="16.5" customHeight="1">
      <c r="A120" s="38"/>
      <c r="B120" s="39"/>
      <c r="C120" s="251" t="s">
        <v>323</v>
      </c>
      <c r="D120" s="251" t="s">
        <v>390</v>
      </c>
      <c r="E120" s="252" t="s">
        <v>879</v>
      </c>
      <c r="F120" s="253" t="s">
        <v>880</v>
      </c>
      <c r="G120" s="254" t="s">
        <v>267</v>
      </c>
      <c r="H120" s="255">
        <v>30</v>
      </c>
      <c r="I120" s="256"/>
      <c r="J120" s="257">
        <f>ROUND(I120*H120,2)</f>
        <v>0</v>
      </c>
      <c r="K120" s="253" t="s">
        <v>19</v>
      </c>
      <c r="L120" s="258"/>
      <c r="M120" s="259" t="s">
        <v>19</v>
      </c>
      <c r="N120" s="260" t="s">
        <v>44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858</v>
      </c>
      <c r="AT120" s="223" t="s">
        <v>390</v>
      </c>
      <c r="AU120" s="223" t="s">
        <v>82</v>
      </c>
      <c r="AY120" s="17" t="s">
        <v>134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858</v>
      </c>
      <c r="BM120" s="223" t="s">
        <v>881</v>
      </c>
    </row>
    <row r="121" s="2" customFormat="1">
      <c r="A121" s="38"/>
      <c r="B121" s="39"/>
      <c r="C121" s="40"/>
      <c r="D121" s="225" t="s">
        <v>144</v>
      </c>
      <c r="E121" s="40"/>
      <c r="F121" s="226" t="s">
        <v>880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144</v>
      </c>
      <c r="AU121" s="17" t="s">
        <v>82</v>
      </c>
    </row>
    <row r="122" s="2" customFormat="1" ht="16.5" customHeight="1">
      <c r="A122" s="38"/>
      <c r="B122" s="39"/>
      <c r="C122" s="212" t="s">
        <v>546</v>
      </c>
      <c r="D122" s="212" t="s">
        <v>137</v>
      </c>
      <c r="E122" s="213" t="s">
        <v>876</v>
      </c>
      <c r="F122" s="214" t="s">
        <v>877</v>
      </c>
      <c r="G122" s="215" t="s">
        <v>267</v>
      </c>
      <c r="H122" s="216">
        <v>10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44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397</v>
      </c>
      <c r="AT122" s="223" t="s">
        <v>137</v>
      </c>
      <c r="AU122" s="223" t="s">
        <v>82</v>
      </c>
      <c r="AY122" s="17" t="s">
        <v>134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397</v>
      </c>
      <c r="BM122" s="223" t="s">
        <v>882</v>
      </c>
    </row>
    <row r="123" s="2" customFormat="1">
      <c r="A123" s="38"/>
      <c r="B123" s="39"/>
      <c r="C123" s="40"/>
      <c r="D123" s="225" t="s">
        <v>144</v>
      </c>
      <c r="E123" s="40"/>
      <c r="F123" s="226" t="s">
        <v>877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144</v>
      </c>
      <c r="AU123" s="17" t="s">
        <v>82</v>
      </c>
    </row>
    <row r="124" s="2" customFormat="1" ht="16.5" customHeight="1">
      <c r="A124" s="38"/>
      <c r="B124" s="39"/>
      <c r="C124" s="251" t="s">
        <v>550</v>
      </c>
      <c r="D124" s="251" t="s">
        <v>390</v>
      </c>
      <c r="E124" s="252" t="s">
        <v>883</v>
      </c>
      <c r="F124" s="253" t="s">
        <v>884</v>
      </c>
      <c r="G124" s="254" t="s">
        <v>267</v>
      </c>
      <c r="H124" s="255">
        <v>10</v>
      </c>
      <c r="I124" s="256"/>
      <c r="J124" s="257">
        <f>ROUND(I124*H124,2)</f>
        <v>0</v>
      </c>
      <c r="K124" s="253" t="s">
        <v>19</v>
      </c>
      <c r="L124" s="258"/>
      <c r="M124" s="259" t="s">
        <v>19</v>
      </c>
      <c r="N124" s="260" t="s">
        <v>44</v>
      </c>
      <c r="O124" s="84"/>
      <c r="P124" s="221">
        <f>O124*H124</f>
        <v>0</v>
      </c>
      <c r="Q124" s="221">
        <v>0.00042999999999999999</v>
      </c>
      <c r="R124" s="221">
        <f>Q124*H124</f>
        <v>0.0043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858</v>
      </c>
      <c r="AT124" s="223" t="s">
        <v>390</v>
      </c>
      <c r="AU124" s="223" t="s">
        <v>82</v>
      </c>
      <c r="AY124" s="17" t="s">
        <v>134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80</v>
      </c>
      <c r="BK124" s="224">
        <f>ROUND(I124*H124,2)</f>
        <v>0</v>
      </c>
      <c r="BL124" s="17" t="s">
        <v>858</v>
      </c>
      <c r="BM124" s="223" t="s">
        <v>885</v>
      </c>
    </row>
    <row r="125" s="2" customFormat="1">
      <c r="A125" s="38"/>
      <c r="B125" s="39"/>
      <c r="C125" s="40"/>
      <c r="D125" s="225" t="s">
        <v>144</v>
      </c>
      <c r="E125" s="40"/>
      <c r="F125" s="226" t="s">
        <v>884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144</v>
      </c>
      <c r="AU125" s="17" t="s">
        <v>82</v>
      </c>
    </row>
    <row r="126" s="2" customFormat="1" ht="16.5" customHeight="1">
      <c r="A126" s="38"/>
      <c r="B126" s="39"/>
      <c r="C126" s="212" t="s">
        <v>558</v>
      </c>
      <c r="D126" s="212" t="s">
        <v>137</v>
      </c>
      <c r="E126" s="213" t="s">
        <v>876</v>
      </c>
      <c r="F126" s="214" t="s">
        <v>877</v>
      </c>
      <c r="G126" s="215" t="s">
        <v>267</v>
      </c>
      <c r="H126" s="216">
        <v>10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44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397</v>
      </c>
      <c r="AT126" s="223" t="s">
        <v>137</v>
      </c>
      <c r="AU126" s="223" t="s">
        <v>82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397</v>
      </c>
      <c r="BM126" s="223" t="s">
        <v>886</v>
      </c>
    </row>
    <row r="127" s="2" customFormat="1">
      <c r="A127" s="38"/>
      <c r="B127" s="39"/>
      <c r="C127" s="40"/>
      <c r="D127" s="225" t="s">
        <v>144</v>
      </c>
      <c r="E127" s="40"/>
      <c r="F127" s="226" t="s">
        <v>877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82</v>
      </c>
    </row>
    <row r="128" s="2" customFormat="1" ht="16.5" customHeight="1">
      <c r="A128" s="38"/>
      <c r="B128" s="39"/>
      <c r="C128" s="251" t="s">
        <v>564</v>
      </c>
      <c r="D128" s="251" t="s">
        <v>390</v>
      </c>
      <c r="E128" s="252" t="s">
        <v>887</v>
      </c>
      <c r="F128" s="253" t="s">
        <v>888</v>
      </c>
      <c r="G128" s="254" t="s">
        <v>267</v>
      </c>
      <c r="H128" s="255">
        <v>10</v>
      </c>
      <c r="I128" s="256"/>
      <c r="J128" s="257">
        <f>ROUND(I128*H128,2)</f>
        <v>0</v>
      </c>
      <c r="K128" s="253" t="s">
        <v>19</v>
      </c>
      <c r="L128" s="258"/>
      <c r="M128" s="259" t="s">
        <v>19</v>
      </c>
      <c r="N128" s="260" t="s">
        <v>44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858</v>
      </c>
      <c r="AT128" s="223" t="s">
        <v>390</v>
      </c>
      <c r="AU128" s="223" t="s">
        <v>82</v>
      </c>
      <c r="AY128" s="17" t="s">
        <v>134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858</v>
      </c>
      <c r="BM128" s="223" t="s">
        <v>889</v>
      </c>
    </row>
    <row r="129" s="2" customFormat="1">
      <c r="A129" s="38"/>
      <c r="B129" s="39"/>
      <c r="C129" s="40"/>
      <c r="D129" s="225" t="s">
        <v>144</v>
      </c>
      <c r="E129" s="40"/>
      <c r="F129" s="226" t="s">
        <v>888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144</v>
      </c>
      <c r="AU129" s="17" t="s">
        <v>82</v>
      </c>
    </row>
    <row r="130" s="2" customFormat="1" ht="16.5" customHeight="1">
      <c r="A130" s="38"/>
      <c r="B130" s="39"/>
      <c r="C130" s="212" t="s">
        <v>575</v>
      </c>
      <c r="D130" s="212" t="s">
        <v>137</v>
      </c>
      <c r="E130" s="213" t="s">
        <v>890</v>
      </c>
      <c r="F130" s="214" t="s">
        <v>891</v>
      </c>
      <c r="G130" s="215" t="s">
        <v>267</v>
      </c>
      <c r="H130" s="216">
        <v>15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44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397</v>
      </c>
      <c r="AT130" s="223" t="s">
        <v>137</v>
      </c>
      <c r="AU130" s="223" t="s">
        <v>82</v>
      </c>
      <c r="AY130" s="17" t="s">
        <v>134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80</v>
      </c>
      <c r="BK130" s="224">
        <f>ROUND(I130*H130,2)</f>
        <v>0</v>
      </c>
      <c r="BL130" s="17" t="s">
        <v>397</v>
      </c>
      <c r="BM130" s="223" t="s">
        <v>892</v>
      </c>
    </row>
    <row r="131" s="2" customFormat="1">
      <c r="A131" s="38"/>
      <c r="B131" s="39"/>
      <c r="C131" s="40"/>
      <c r="D131" s="225" t="s">
        <v>144</v>
      </c>
      <c r="E131" s="40"/>
      <c r="F131" s="226" t="s">
        <v>891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82</v>
      </c>
    </row>
    <row r="132" s="2" customFormat="1" ht="16.5" customHeight="1">
      <c r="A132" s="38"/>
      <c r="B132" s="39"/>
      <c r="C132" s="251" t="s">
        <v>582</v>
      </c>
      <c r="D132" s="251" t="s">
        <v>390</v>
      </c>
      <c r="E132" s="252" t="s">
        <v>893</v>
      </c>
      <c r="F132" s="253" t="s">
        <v>894</v>
      </c>
      <c r="G132" s="254" t="s">
        <v>862</v>
      </c>
      <c r="H132" s="255">
        <v>15</v>
      </c>
      <c r="I132" s="256"/>
      <c r="J132" s="257">
        <f>ROUND(I132*H132,2)</f>
        <v>0</v>
      </c>
      <c r="K132" s="253" t="s">
        <v>19</v>
      </c>
      <c r="L132" s="258"/>
      <c r="M132" s="259" t="s">
        <v>19</v>
      </c>
      <c r="N132" s="260" t="s">
        <v>44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858</v>
      </c>
      <c r="AT132" s="223" t="s">
        <v>390</v>
      </c>
      <c r="AU132" s="223" t="s">
        <v>82</v>
      </c>
      <c r="AY132" s="17" t="s">
        <v>134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80</v>
      </c>
      <c r="BK132" s="224">
        <f>ROUND(I132*H132,2)</f>
        <v>0</v>
      </c>
      <c r="BL132" s="17" t="s">
        <v>858</v>
      </c>
      <c r="BM132" s="223" t="s">
        <v>895</v>
      </c>
    </row>
    <row r="133" s="2" customFormat="1">
      <c r="A133" s="38"/>
      <c r="B133" s="39"/>
      <c r="C133" s="40"/>
      <c r="D133" s="225" t="s">
        <v>144</v>
      </c>
      <c r="E133" s="40"/>
      <c r="F133" s="226" t="s">
        <v>894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144</v>
      </c>
      <c r="AU133" s="17" t="s">
        <v>82</v>
      </c>
    </row>
    <row r="134" s="2" customFormat="1" ht="16.5" customHeight="1">
      <c r="A134" s="38"/>
      <c r="B134" s="39"/>
      <c r="C134" s="212" t="s">
        <v>587</v>
      </c>
      <c r="D134" s="212" t="s">
        <v>137</v>
      </c>
      <c r="E134" s="213" t="s">
        <v>896</v>
      </c>
      <c r="F134" s="214" t="s">
        <v>897</v>
      </c>
      <c r="G134" s="215" t="s">
        <v>267</v>
      </c>
      <c r="H134" s="216">
        <v>10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44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397</v>
      </c>
      <c r="AT134" s="223" t="s">
        <v>137</v>
      </c>
      <c r="AU134" s="223" t="s">
        <v>82</v>
      </c>
      <c r="AY134" s="17" t="s">
        <v>134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397</v>
      </c>
      <c r="BM134" s="223" t="s">
        <v>898</v>
      </c>
    </row>
    <row r="135" s="2" customFormat="1">
      <c r="A135" s="38"/>
      <c r="B135" s="39"/>
      <c r="C135" s="40"/>
      <c r="D135" s="225" t="s">
        <v>144</v>
      </c>
      <c r="E135" s="40"/>
      <c r="F135" s="226" t="s">
        <v>897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82</v>
      </c>
    </row>
    <row r="136" s="2" customFormat="1" ht="16.5" customHeight="1">
      <c r="A136" s="38"/>
      <c r="B136" s="39"/>
      <c r="C136" s="251" t="s">
        <v>593</v>
      </c>
      <c r="D136" s="251" t="s">
        <v>390</v>
      </c>
      <c r="E136" s="252" t="s">
        <v>899</v>
      </c>
      <c r="F136" s="253" t="s">
        <v>900</v>
      </c>
      <c r="G136" s="254" t="s">
        <v>267</v>
      </c>
      <c r="H136" s="255">
        <v>10</v>
      </c>
      <c r="I136" s="256"/>
      <c r="J136" s="257">
        <f>ROUND(I136*H136,2)</f>
        <v>0</v>
      </c>
      <c r="K136" s="253" t="s">
        <v>19</v>
      </c>
      <c r="L136" s="258"/>
      <c r="M136" s="259" t="s">
        <v>19</v>
      </c>
      <c r="N136" s="260" t="s">
        <v>44</v>
      </c>
      <c r="O136" s="84"/>
      <c r="P136" s="221">
        <f>O136*H136</f>
        <v>0</v>
      </c>
      <c r="Q136" s="221">
        <v>0.0041999999999999997</v>
      </c>
      <c r="R136" s="221">
        <f>Q136*H136</f>
        <v>0.041999999999999996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858</v>
      </c>
      <c r="AT136" s="223" t="s">
        <v>390</v>
      </c>
      <c r="AU136" s="223" t="s">
        <v>82</v>
      </c>
      <c r="AY136" s="17" t="s">
        <v>134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80</v>
      </c>
      <c r="BK136" s="224">
        <f>ROUND(I136*H136,2)</f>
        <v>0</v>
      </c>
      <c r="BL136" s="17" t="s">
        <v>858</v>
      </c>
      <c r="BM136" s="223" t="s">
        <v>901</v>
      </c>
    </row>
    <row r="137" s="2" customFormat="1">
      <c r="A137" s="38"/>
      <c r="B137" s="39"/>
      <c r="C137" s="40"/>
      <c r="D137" s="225" t="s">
        <v>144</v>
      </c>
      <c r="E137" s="40"/>
      <c r="F137" s="226" t="s">
        <v>900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144</v>
      </c>
      <c r="AU137" s="17" t="s">
        <v>82</v>
      </c>
    </row>
    <row r="138" s="2" customFormat="1" ht="16.5" customHeight="1">
      <c r="A138" s="38"/>
      <c r="B138" s="39"/>
      <c r="C138" s="212" t="s">
        <v>597</v>
      </c>
      <c r="D138" s="212" t="s">
        <v>137</v>
      </c>
      <c r="E138" s="213" t="s">
        <v>902</v>
      </c>
      <c r="F138" s="214" t="s">
        <v>903</v>
      </c>
      <c r="G138" s="215" t="s">
        <v>267</v>
      </c>
      <c r="H138" s="216">
        <v>10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44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397</v>
      </c>
      <c r="AT138" s="223" t="s">
        <v>137</v>
      </c>
      <c r="AU138" s="223" t="s">
        <v>82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397</v>
      </c>
      <c r="BM138" s="223" t="s">
        <v>904</v>
      </c>
    </row>
    <row r="139" s="2" customFormat="1">
      <c r="A139" s="38"/>
      <c r="B139" s="39"/>
      <c r="C139" s="40"/>
      <c r="D139" s="225" t="s">
        <v>144</v>
      </c>
      <c r="E139" s="40"/>
      <c r="F139" s="226" t="s">
        <v>903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82</v>
      </c>
    </row>
    <row r="140" s="2" customFormat="1" ht="16.5" customHeight="1">
      <c r="A140" s="38"/>
      <c r="B140" s="39"/>
      <c r="C140" s="251" t="s">
        <v>603</v>
      </c>
      <c r="D140" s="251" t="s">
        <v>390</v>
      </c>
      <c r="E140" s="252" t="s">
        <v>905</v>
      </c>
      <c r="F140" s="253" t="s">
        <v>906</v>
      </c>
      <c r="G140" s="254" t="s">
        <v>267</v>
      </c>
      <c r="H140" s="255">
        <v>10</v>
      </c>
      <c r="I140" s="256"/>
      <c r="J140" s="257">
        <f>ROUND(I140*H140,2)</f>
        <v>0</v>
      </c>
      <c r="K140" s="253" t="s">
        <v>19</v>
      </c>
      <c r="L140" s="258"/>
      <c r="M140" s="259" t="s">
        <v>19</v>
      </c>
      <c r="N140" s="260" t="s">
        <v>44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858</v>
      </c>
      <c r="AT140" s="223" t="s">
        <v>390</v>
      </c>
      <c r="AU140" s="223" t="s">
        <v>82</v>
      </c>
      <c r="AY140" s="17" t="s">
        <v>134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858</v>
      </c>
      <c r="BM140" s="223" t="s">
        <v>907</v>
      </c>
    </row>
    <row r="141" s="2" customFormat="1">
      <c r="A141" s="38"/>
      <c r="B141" s="39"/>
      <c r="C141" s="40"/>
      <c r="D141" s="225" t="s">
        <v>144</v>
      </c>
      <c r="E141" s="40"/>
      <c r="F141" s="226" t="s">
        <v>906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82</v>
      </c>
    </row>
    <row r="142" s="2" customFormat="1" ht="16.5" customHeight="1">
      <c r="A142" s="38"/>
      <c r="B142" s="39"/>
      <c r="C142" s="212" t="s">
        <v>607</v>
      </c>
      <c r="D142" s="212" t="s">
        <v>137</v>
      </c>
      <c r="E142" s="213" t="s">
        <v>908</v>
      </c>
      <c r="F142" s="214" t="s">
        <v>909</v>
      </c>
      <c r="G142" s="215" t="s">
        <v>213</v>
      </c>
      <c r="H142" s="216">
        <v>50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44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397</v>
      </c>
      <c r="AT142" s="223" t="s">
        <v>137</v>
      </c>
      <c r="AU142" s="223" t="s">
        <v>82</v>
      </c>
      <c r="AY142" s="17" t="s">
        <v>134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397</v>
      </c>
      <c r="BM142" s="223" t="s">
        <v>910</v>
      </c>
    </row>
    <row r="143" s="2" customFormat="1">
      <c r="A143" s="38"/>
      <c r="B143" s="39"/>
      <c r="C143" s="40"/>
      <c r="D143" s="225" t="s">
        <v>144</v>
      </c>
      <c r="E143" s="40"/>
      <c r="F143" s="226" t="s">
        <v>909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82</v>
      </c>
    </row>
    <row r="144" s="2" customFormat="1" ht="16.5" customHeight="1">
      <c r="A144" s="38"/>
      <c r="B144" s="39"/>
      <c r="C144" s="212" t="s">
        <v>613</v>
      </c>
      <c r="D144" s="212" t="s">
        <v>137</v>
      </c>
      <c r="E144" s="213" t="s">
        <v>911</v>
      </c>
      <c r="F144" s="214" t="s">
        <v>912</v>
      </c>
      <c r="G144" s="215" t="s">
        <v>267</v>
      </c>
      <c r="H144" s="216">
        <v>2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44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397</v>
      </c>
      <c r="AT144" s="223" t="s">
        <v>137</v>
      </c>
      <c r="AU144" s="223" t="s">
        <v>82</v>
      </c>
      <c r="AY144" s="17" t="s">
        <v>134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397</v>
      </c>
      <c r="BM144" s="223" t="s">
        <v>913</v>
      </c>
    </row>
    <row r="145" s="2" customFormat="1">
      <c r="A145" s="38"/>
      <c r="B145" s="39"/>
      <c r="C145" s="40"/>
      <c r="D145" s="225" t="s">
        <v>144</v>
      </c>
      <c r="E145" s="40"/>
      <c r="F145" s="226" t="s">
        <v>912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82</v>
      </c>
    </row>
    <row r="146" s="2" customFormat="1" ht="16.5" customHeight="1">
      <c r="A146" s="38"/>
      <c r="B146" s="39"/>
      <c r="C146" s="212" t="s">
        <v>617</v>
      </c>
      <c r="D146" s="212" t="s">
        <v>137</v>
      </c>
      <c r="E146" s="213" t="s">
        <v>914</v>
      </c>
      <c r="F146" s="214" t="s">
        <v>915</v>
      </c>
      <c r="G146" s="215" t="s">
        <v>267</v>
      </c>
      <c r="H146" s="216">
        <v>18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44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397</v>
      </c>
      <c r="AT146" s="223" t="s">
        <v>137</v>
      </c>
      <c r="AU146" s="223" t="s">
        <v>82</v>
      </c>
      <c r="AY146" s="17" t="s">
        <v>134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397</v>
      </c>
      <c r="BM146" s="223" t="s">
        <v>916</v>
      </c>
    </row>
    <row r="147" s="2" customFormat="1">
      <c r="A147" s="38"/>
      <c r="B147" s="39"/>
      <c r="C147" s="40"/>
      <c r="D147" s="225" t="s">
        <v>144</v>
      </c>
      <c r="E147" s="40"/>
      <c r="F147" s="226" t="s">
        <v>915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82</v>
      </c>
    </row>
    <row r="148" s="2" customFormat="1" ht="16.5" customHeight="1">
      <c r="A148" s="38"/>
      <c r="B148" s="39"/>
      <c r="C148" s="212" t="s">
        <v>623</v>
      </c>
      <c r="D148" s="212" t="s">
        <v>137</v>
      </c>
      <c r="E148" s="213" t="s">
        <v>917</v>
      </c>
      <c r="F148" s="214" t="s">
        <v>918</v>
      </c>
      <c r="G148" s="215" t="s">
        <v>267</v>
      </c>
      <c r="H148" s="216">
        <v>2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44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397</v>
      </c>
      <c r="AT148" s="223" t="s">
        <v>137</v>
      </c>
      <c r="AU148" s="223" t="s">
        <v>82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397</v>
      </c>
      <c r="BM148" s="223" t="s">
        <v>919</v>
      </c>
    </row>
    <row r="149" s="2" customFormat="1">
      <c r="A149" s="38"/>
      <c r="B149" s="39"/>
      <c r="C149" s="40"/>
      <c r="D149" s="225" t="s">
        <v>144</v>
      </c>
      <c r="E149" s="40"/>
      <c r="F149" s="226" t="s">
        <v>918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82</v>
      </c>
    </row>
    <row r="150" s="12" customFormat="1" ht="22.8" customHeight="1">
      <c r="A150" s="12"/>
      <c r="B150" s="196"/>
      <c r="C150" s="197"/>
      <c r="D150" s="198" t="s">
        <v>72</v>
      </c>
      <c r="E150" s="210" t="s">
        <v>920</v>
      </c>
      <c r="F150" s="210" t="s">
        <v>921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SUM(P151:P154)</f>
        <v>0</v>
      </c>
      <c r="Q150" s="204"/>
      <c r="R150" s="205">
        <f>SUM(R151:R154)</f>
        <v>0</v>
      </c>
      <c r="S150" s="204"/>
      <c r="T150" s="206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155</v>
      </c>
      <c r="AT150" s="208" t="s">
        <v>72</v>
      </c>
      <c r="AU150" s="208" t="s">
        <v>80</v>
      </c>
      <c r="AY150" s="207" t="s">
        <v>134</v>
      </c>
      <c r="BK150" s="209">
        <f>SUM(BK151:BK154)</f>
        <v>0</v>
      </c>
    </row>
    <row r="151" s="2" customFormat="1" ht="16.5" customHeight="1">
      <c r="A151" s="38"/>
      <c r="B151" s="39"/>
      <c r="C151" s="212" t="s">
        <v>627</v>
      </c>
      <c r="D151" s="212" t="s">
        <v>137</v>
      </c>
      <c r="E151" s="213" t="s">
        <v>922</v>
      </c>
      <c r="F151" s="214" t="s">
        <v>923</v>
      </c>
      <c r="G151" s="215" t="s">
        <v>924</v>
      </c>
      <c r="H151" s="216">
        <v>10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44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397</v>
      </c>
      <c r="AT151" s="223" t="s">
        <v>137</v>
      </c>
      <c r="AU151" s="223" t="s">
        <v>82</v>
      </c>
      <c r="AY151" s="17" t="s">
        <v>134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397</v>
      </c>
      <c r="BM151" s="223" t="s">
        <v>925</v>
      </c>
    </row>
    <row r="152" s="2" customFormat="1">
      <c r="A152" s="38"/>
      <c r="B152" s="39"/>
      <c r="C152" s="40"/>
      <c r="D152" s="225" t="s">
        <v>144</v>
      </c>
      <c r="E152" s="40"/>
      <c r="F152" s="226" t="s">
        <v>923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82</v>
      </c>
    </row>
    <row r="153" s="2" customFormat="1" ht="24.15" customHeight="1">
      <c r="A153" s="38"/>
      <c r="B153" s="39"/>
      <c r="C153" s="212" t="s">
        <v>634</v>
      </c>
      <c r="D153" s="212" t="s">
        <v>137</v>
      </c>
      <c r="E153" s="213" t="s">
        <v>926</v>
      </c>
      <c r="F153" s="214" t="s">
        <v>927</v>
      </c>
      <c r="G153" s="215" t="s">
        <v>928</v>
      </c>
      <c r="H153" s="216">
        <v>10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44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397</v>
      </c>
      <c r="AT153" s="223" t="s">
        <v>137</v>
      </c>
      <c r="AU153" s="223" t="s">
        <v>82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397</v>
      </c>
      <c r="BM153" s="223" t="s">
        <v>929</v>
      </c>
    </row>
    <row r="154" s="2" customFormat="1">
      <c r="A154" s="38"/>
      <c r="B154" s="39"/>
      <c r="C154" s="40"/>
      <c r="D154" s="225" t="s">
        <v>144</v>
      </c>
      <c r="E154" s="40"/>
      <c r="F154" s="226" t="s">
        <v>927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144</v>
      </c>
      <c r="AU154" s="17" t="s">
        <v>82</v>
      </c>
    </row>
    <row r="155" s="12" customFormat="1" ht="25.92" customHeight="1">
      <c r="A155" s="12"/>
      <c r="B155" s="196"/>
      <c r="C155" s="197"/>
      <c r="D155" s="198" t="s">
        <v>72</v>
      </c>
      <c r="E155" s="199" t="s">
        <v>930</v>
      </c>
      <c r="F155" s="199" t="s">
        <v>931</v>
      </c>
      <c r="G155" s="197"/>
      <c r="H155" s="197"/>
      <c r="I155" s="200"/>
      <c r="J155" s="201">
        <f>BK155</f>
        <v>0</v>
      </c>
      <c r="K155" s="197"/>
      <c r="L155" s="202"/>
      <c r="M155" s="203"/>
      <c r="N155" s="204"/>
      <c r="O155" s="204"/>
      <c r="P155" s="205">
        <f>SUM(P156:P157)</f>
        <v>0</v>
      </c>
      <c r="Q155" s="204"/>
      <c r="R155" s="205">
        <f>SUM(R156:R157)</f>
        <v>0</v>
      </c>
      <c r="S155" s="204"/>
      <c r="T155" s="206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142</v>
      </c>
      <c r="AT155" s="208" t="s">
        <v>72</v>
      </c>
      <c r="AU155" s="208" t="s">
        <v>73</v>
      </c>
      <c r="AY155" s="207" t="s">
        <v>134</v>
      </c>
      <c r="BK155" s="209">
        <f>SUM(BK156:BK157)</f>
        <v>0</v>
      </c>
    </row>
    <row r="156" s="2" customFormat="1" ht="16.5" customHeight="1">
      <c r="A156" s="38"/>
      <c r="B156" s="39"/>
      <c r="C156" s="212" t="s">
        <v>640</v>
      </c>
      <c r="D156" s="212" t="s">
        <v>137</v>
      </c>
      <c r="E156" s="213" t="s">
        <v>932</v>
      </c>
      <c r="F156" s="214" t="s">
        <v>933</v>
      </c>
      <c r="G156" s="215" t="s">
        <v>934</v>
      </c>
      <c r="H156" s="216">
        <v>10</v>
      </c>
      <c r="I156" s="217"/>
      <c r="J156" s="218">
        <f>ROUND(I156*H156,2)</f>
        <v>0</v>
      </c>
      <c r="K156" s="214" t="s">
        <v>19</v>
      </c>
      <c r="L156" s="44"/>
      <c r="M156" s="219" t="s">
        <v>19</v>
      </c>
      <c r="N156" s="220" t="s">
        <v>44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935</v>
      </c>
      <c r="AT156" s="223" t="s">
        <v>137</v>
      </c>
      <c r="AU156" s="223" t="s">
        <v>80</v>
      </c>
      <c r="AY156" s="17" t="s">
        <v>134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80</v>
      </c>
      <c r="BK156" s="224">
        <f>ROUND(I156*H156,2)</f>
        <v>0</v>
      </c>
      <c r="BL156" s="17" t="s">
        <v>935</v>
      </c>
      <c r="BM156" s="223" t="s">
        <v>936</v>
      </c>
    </row>
    <row r="157" s="2" customFormat="1">
      <c r="A157" s="38"/>
      <c r="B157" s="39"/>
      <c r="C157" s="40"/>
      <c r="D157" s="225" t="s">
        <v>144</v>
      </c>
      <c r="E157" s="40"/>
      <c r="F157" s="226" t="s">
        <v>933</v>
      </c>
      <c r="G157" s="40"/>
      <c r="H157" s="40"/>
      <c r="I157" s="227"/>
      <c r="J157" s="40"/>
      <c r="K157" s="40"/>
      <c r="L157" s="44"/>
      <c r="M157" s="247"/>
      <c r="N157" s="248"/>
      <c r="O157" s="249"/>
      <c r="P157" s="249"/>
      <c r="Q157" s="249"/>
      <c r="R157" s="249"/>
      <c r="S157" s="249"/>
      <c r="T157" s="250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80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NGL8amLQk41UvvtwG+c+i/G/sR8hEP7VC6+Iqhjvt4v8yXbQTgY+FtSkOczjEK1dCfI/7ajFBBuI1fp9UIM2Yg==" hashValue="iIHm8BYRHtpqjp7KCYyGnLaBnkMqGwlIAHHJJ8iCjbzxkgkvFZxWgmMKj6TYd7YnIfD0AuG37T0hQruW5Jw9QA==" algorithmName="SHA-512" password="CC35"/>
  <autoFilter ref="C90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937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28. 5. 2024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2" t="s">
        <v>26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36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ROUND(J89,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ROUND((SUM(BE89:BE251)),  2)</f>
        <v>0</v>
      </c>
      <c r="G33" s="38"/>
      <c r="H33" s="38"/>
      <c r="I33" s="157">
        <v>0.20999999999999999</v>
      </c>
      <c r="J33" s="156">
        <f>ROUND(((SUM(BE89:BE251))*I33),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ROUND((SUM(BF89:BF251)),  2)</f>
        <v>0</v>
      </c>
      <c r="G34" s="38"/>
      <c r="H34" s="38"/>
      <c r="I34" s="157">
        <v>0.12</v>
      </c>
      <c r="J34" s="156">
        <f>ROUND(((SUM(BF89:BF251))*I34),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ROUND((SUM(BG89:BG251)),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ROUND((SUM(BH89:BH251)),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ROUND((SUM(BI89:BI251)),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109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střechy a fasády tělocvičny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B - Oprava fasády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Sokola Tůmy 402/12</v>
      </c>
      <c r="G52" s="40"/>
      <c r="H52" s="40"/>
      <c r="I52" s="32" t="s">
        <v>23</v>
      </c>
      <c r="J52" s="72" t="str">
        <f>IF(J12="","",J12)</f>
        <v>28. 5. 2024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110</v>
      </c>
      <c r="D57" s="171"/>
      <c r="E57" s="171"/>
      <c r="F57" s="171"/>
      <c r="G57" s="171"/>
      <c r="H57" s="171"/>
      <c r="I57" s="171"/>
      <c r="J57" s="172" t="s">
        <v>111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112</v>
      </c>
    </row>
    <row r="60" s="9" customFormat="1" ht="24.96" customHeight="1">
      <c r="A60" s="9"/>
      <c r="B60" s="174"/>
      <c r="C60" s="175"/>
      <c r="D60" s="176" t="s">
        <v>938</v>
      </c>
      <c r="E60" s="177"/>
      <c r="F60" s="177"/>
      <c r="G60" s="177"/>
      <c r="H60" s="177"/>
      <c r="I60" s="177"/>
      <c r="J60" s="178">
        <f>J90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939</v>
      </c>
      <c r="E61" s="182"/>
      <c r="F61" s="182"/>
      <c r="G61" s="182"/>
      <c r="H61" s="182"/>
      <c r="I61" s="182"/>
      <c r="J61" s="183">
        <f>J91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940</v>
      </c>
      <c r="E62" s="182"/>
      <c r="F62" s="182"/>
      <c r="G62" s="182"/>
      <c r="H62" s="182"/>
      <c r="I62" s="182"/>
      <c r="J62" s="183">
        <f>J106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941</v>
      </c>
      <c r="E63" s="182"/>
      <c r="F63" s="182"/>
      <c r="G63" s="182"/>
      <c r="H63" s="182"/>
      <c r="I63" s="182"/>
      <c r="J63" s="183">
        <f>J159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942</v>
      </c>
      <c r="E64" s="182"/>
      <c r="F64" s="182"/>
      <c r="G64" s="182"/>
      <c r="H64" s="182"/>
      <c r="I64" s="182"/>
      <c r="J64" s="183">
        <f>J176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943</v>
      </c>
      <c r="E65" s="182"/>
      <c r="F65" s="182"/>
      <c r="G65" s="182"/>
      <c r="H65" s="182"/>
      <c r="I65" s="182"/>
      <c r="J65" s="183">
        <f>J193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4"/>
      <c r="C66" s="175"/>
      <c r="D66" s="176" t="s">
        <v>944</v>
      </c>
      <c r="E66" s="177"/>
      <c r="F66" s="177"/>
      <c r="G66" s="177"/>
      <c r="H66" s="177"/>
      <c r="I66" s="177"/>
      <c r="J66" s="178">
        <f>J197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4"/>
      <c r="C67" s="175"/>
      <c r="D67" s="176" t="s">
        <v>945</v>
      </c>
      <c r="E67" s="177"/>
      <c r="F67" s="177"/>
      <c r="G67" s="177"/>
      <c r="H67" s="177"/>
      <c r="I67" s="177"/>
      <c r="J67" s="178">
        <f>J205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4"/>
      <c r="C68" s="175"/>
      <c r="D68" s="176" t="s">
        <v>115</v>
      </c>
      <c r="E68" s="177"/>
      <c r="F68" s="177"/>
      <c r="G68" s="177"/>
      <c r="H68" s="177"/>
      <c r="I68" s="177"/>
      <c r="J68" s="178">
        <f>J244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0"/>
      <c r="C69" s="125"/>
      <c r="D69" s="181" t="s">
        <v>946</v>
      </c>
      <c r="E69" s="182"/>
      <c r="F69" s="182"/>
      <c r="G69" s="182"/>
      <c r="H69" s="182"/>
      <c r="I69" s="182"/>
      <c r="J69" s="183">
        <f>J245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119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Oprava střechy a fasády tělocvičny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105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B - Oprava fasády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Sokola Tůmy 402/12</v>
      </c>
      <c r="G83" s="40"/>
      <c r="H83" s="40"/>
      <c r="I83" s="32" t="s">
        <v>23</v>
      </c>
      <c r="J83" s="72" t="str">
        <f>IF(J12="","",J12)</f>
        <v>28. 5. 2024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>Amun Pro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120</v>
      </c>
      <c r="D88" s="188" t="s">
        <v>58</v>
      </c>
      <c r="E88" s="188" t="s">
        <v>54</v>
      </c>
      <c r="F88" s="188" t="s">
        <v>55</v>
      </c>
      <c r="G88" s="188" t="s">
        <v>121</v>
      </c>
      <c r="H88" s="188" t="s">
        <v>122</v>
      </c>
      <c r="I88" s="188" t="s">
        <v>123</v>
      </c>
      <c r="J88" s="188" t="s">
        <v>111</v>
      </c>
      <c r="K88" s="189" t="s">
        <v>124</v>
      </c>
      <c r="L88" s="190"/>
      <c r="M88" s="92" t="s">
        <v>19</v>
      </c>
      <c r="N88" s="93" t="s">
        <v>43</v>
      </c>
      <c r="O88" s="93" t="s">
        <v>125</v>
      </c>
      <c r="P88" s="93" t="s">
        <v>126</v>
      </c>
      <c r="Q88" s="93" t="s">
        <v>127</v>
      </c>
      <c r="R88" s="93" t="s">
        <v>128</v>
      </c>
      <c r="S88" s="93" t="s">
        <v>129</v>
      </c>
      <c r="T88" s="94" t="s">
        <v>130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131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P90+P197+P205+P244</f>
        <v>0</v>
      </c>
      <c r="Q89" s="96"/>
      <c r="R89" s="193">
        <f>R90+R197+R205+R244</f>
        <v>48.152107099999995</v>
      </c>
      <c r="S89" s="96"/>
      <c r="T89" s="194">
        <f>T90+T197+T205+T244</f>
        <v>26.484000000000002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72</v>
      </c>
      <c r="AU89" s="17" t="s">
        <v>112</v>
      </c>
      <c r="BK89" s="195">
        <f>BK90+BK197+BK205+BK244</f>
        <v>0</v>
      </c>
    </row>
    <row r="90" s="12" customFormat="1" ht="25.92" customHeight="1">
      <c r="A90" s="12"/>
      <c r="B90" s="196"/>
      <c r="C90" s="197"/>
      <c r="D90" s="198" t="s">
        <v>72</v>
      </c>
      <c r="E90" s="199" t="s">
        <v>132</v>
      </c>
      <c r="F90" s="199" t="s">
        <v>947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P91+P106+P159+P176+P193</f>
        <v>0</v>
      </c>
      <c r="Q90" s="204"/>
      <c r="R90" s="205">
        <f>R91+R106+R159+R176+R193</f>
        <v>47.419254999999993</v>
      </c>
      <c r="S90" s="204"/>
      <c r="T90" s="206">
        <f>T91+T106+T159+T176+T193</f>
        <v>25.664000000000001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80</v>
      </c>
      <c r="AT90" s="208" t="s">
        <v>72</v>
      </c>
      <c r="AU90" s="208" t="s">
        <v>73</v>
      </c>
      <c r="AY90" s="207" t="s">
        <v>134</v>
      </c>
      <c r="BK90" s="209">
        <f>BK91+BK106+BK159+BK176+BK193</f>
        <v>0</v>
      </c>
    </row>
    <row r="91" s="12" customFormat="1" ht="22.8" customHeight="1">
      <c r="A91" s="12"/>
      <c r="B91" s="196"/>
      <c r="C91" s="197"/>
      <c r="D91" s="198" t="s">
        <v>72</v>
      </c>
      <c r="E91" s="210" t="s">
        <v>80</v>
      </c>
      <c r="F91" s="210" t="s">
        <v>948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SUM(P92:P105)</f>
        <v>0</v>
      </c>
      <c r="Q91" s="204"/>
      <c r="R91" s="205">
        <f>SUM(R92:R105)</f>
        <v>0</v>
      </c>
      <c r="S91" s="204"/>
      <c r="T91" s="206">
        <f>SUM(T92:T105)</f>
        <v>14.906000000000001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80</v>
      </c>
      <c r="AT91" s="208" t="s">
        <v>72</v>
      </c>
      <c r="AU91" s="208" t="s">
        <v>80</v>
      </c>
      <c r="AY91" s="207" t="s">
        <v>134</v>
      </c>
      <c r="BK91" s="209">
        <f>SUM(BK92:BK105)</f>
        <v>0</v>
      </c>
    </row>
    <row r="92" s="2" customFormat="1" ht="24.15" customHeight="1">
      <c r="A92" s="38"/>
      <c r="B92" s="39"/>
      <c r="C92" s="212" t="s">
        <v>80</v>
      </c>
      <c r="D92" s="212" t="s">
        <v>137</v>
      </c>
      <c r="E92" s="213" t="s">
        <v>949</v>
      </c>
      <c r="F92" s="214" t="s">
        <v>950</v>
      </c>
      <c r="G92" s="215" t="s">
        <v>180</v>
      </c>
      <c r="H92" s="216">
        <v>20</v>
      </c>
      <c r="I92" s="217"/>
      <c r="J92" s="218">
        <f>ROUND(I92*H92,2)</f>
        <v>0</v>
      </c>
      <c r="K92" s="214" t="s">
        <v>141</v>
      </c>
      <c r="L92" s="44"/>
      <c r="M92" s="219" t="s">
        <v>19</v>
      </c>
      <c r="N92" s="220" t="s">
        <v>44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142</v>
      </c>
      <c r="AT92" s="223" t="s">
        <v>137</v>
      </c>
      <c r="AU92" s="223" t="s">
        <v>82</v>
      </c>
      <c r="AY92" s="17" t="s">
        <v>134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142</v>
      </c>
      <c r="BM92" s="223" t="s">
        <v>951</v>
      </c>
    </row>
    <row r="93" s="2" customFormat="1">
      <c r="A93" s="38"/>
      <c r="B93" s="39"/>
      <c r="C93" s="40"/>
      <c r="D93" s="225" t="s">
        <v>144</v>
      </c>
      <c r="E93" s="40"/>
      <c r="F93" s="226" t="s">
        <v>952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144</v>
      </c>
      <c r="AU93" s="17" t="s">
        <v>82</v>
      </c>
    </row>
    <row r="94" s="2" customFormat="1">
      <c r="A94" s="38"/>
      <c r="B94" s="39"/>
      <c r="C94" s="40"/>
      <c r="D94" s="230" t="s">
        <v>146</v>
      </c>
      <c r="E94" s="40"/>
      <c r="F94" s="231" t="s">
        <v>953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146</v>
      </c>
      <c r="AU94" s="17" t="s">
        <v>82</v>
      </c>
    </row>
    <row r="95" s="2" customFormat="1" ht="16.5" customHeight="1">
      <c r="A95" s="38"/>
      <c r="B95" s="39"/>
      <c r="C95" s="212" t="s">
        <v>82</v>
      </c>
      <c r="D95" s="212" t="s">
        <v>137</v>
      </c>
      <c r="E95" s="213" t="s">
        <v>954</v>
      </c>
      <c r="F95" s="214" t="s">
        <v>955</v>
      </c>
      <c r="G95" s="215" t="s">
        <v>180</v>
      </c>
      <c r="H95" s="216">
        <v>25.699999999999999</v>
      </c>
      <c r="I95" s="217"/>
      <c r="J95" s="218">
        <f>ROUND(I95*H95,2)</f>
        <v>0</v>
      </c>
      <c r="K95" s="214" t="s">
        <v>141</v>
      </c>
      <c r="L95" s="44"/>
      <c r="M95" s="219" t="s">
        <v>19</v>
      </c>
      <c r="N95" s="220" t="s">
        <v>44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0.255</v>
      </c>
      <c r="T95" s="222">
        <f>S95*H95</f>
        <v>6.5534999999999997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142</v>
      </c>
      <c r="AT95" s="223" t="s">
        <v>137</v>
      </c>
      <c r="AU95" s="223" t="s">
        <v>82</v>
      </c>
      <c r="AY95" s="17" t="s">
        <v>134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142</v>
      </c>
      <c r="BM95" s="223" t="s">
        <v>956</v>
      </c>
    </row>
    <row r="96" s="2" customFormat="1">
      <c r="A96" s="38"/>
      <c r="B96" s="39"/>
      <c r="C96" s="40"/>
      <c r="D96" s="225" t="s">
        <v>144</v>
      </c>
      <c r="E96" s="40"/>
      <c r="F96" s="226" t="s">
        <v>957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144</v>
      </c>
      <c r="AU96" s="17" t="s">
        <v>82</v>
      </c>
    </row>
    <row r="97" s="2" customFormat="1">
      <c r="A97" s="38"/>
      <c r="B97" s="39"/>
      <c r="C97" s="40"/>
      <c r="D97" s="230" t="s">
        <v>146</v>
      </c>
      <c r="E97" s="40"/>
      <c r="F97" s="231" t="s">
        <v>958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146</v>
      </c>
      <c r="AU97" s="17" t="s">
        <v>82</v>
      </c>
    </row>
    <row r="98" s="13" customFormat="1">
      <c r="A98" s="13"/>
      <c r="B98" s="232"/>
      <c r="C98" s="233"/>
      <c r="D98" s="225" t="s">
        <v>153</v>
      </c>
      <c r="E98" s="234" t="s">
        <v>19</v>
      </c>
      <c r="F98" s="235" t="s">
        <v>959</v>
      </c>
      <c r="G98" s="233"/>
      <c r="H98" s="236">
        <v>25.699999999999999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153</v>
      </c>
      <c r="AU98" s="242" t="s">
        <v>82</v>
      </c>
      <c r="AV98" s="13" t="s">
        <v>82</v>
      </c>
      <c r="AW98" s="13" t="s">
        <v>32</v>
      </c>
      <c r="AX98" s="13" t="s">
        <v>80</v>
      </c>
      <c r="AY98" s="242" t="s">
        <v>134</v>
      </c>
    </row>
    <row r="99" s="2" customFormat="1" ht="16.5" customHeight="1">
      <c r="A99" s="38"/>
      <c r="B99" s="39"/>
      <c r="C99" s="212" t="s">
        <v>155</v>
      </c>
      <c r="D99" s="212" t="s">
        <v>137</v>
      </c>
      <c r="E99" s="213" t="s">
        <v>960</v>
      </c>
      <c r="F99" s="214" t="s">
        <v>961</v>
      </c>
      <c r="G99" s="215" t="s">
        <v>180</v>
      </c>
      <c r="H99" s="216">
        <v>25.699999999999999</v>
      </c>
      <c r="I99" s="217"/>
      <c r="J99" s="218">
        <f>ROUND(I99*H99,2)</f>
        <v>0</v>
      </c>
      <c r="K99" s="214" t="s">
        <v>141</v>
      </c>
      <c r="L99" s="44"/>
      <c r="M99" s="219" t="s">
        <v>19</v>
      </c>
      <c r="N99" s="220" t="s">
        <v>44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0.32500000000000001</v>
      </c>
      <c r="T99" s="222">
        <f>S99*H99</f>
        <v>8.3525000000000009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142</v>
      </c>
      <c r="AT99" s="223" t="s">
        <v>137</v>
      </c>
      <c r="AU99" s="223" t="s">
        <v>82</v>
      </c>
      <c r="AY99" s="17" t="s">
        <v>134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142</v>
      </c>
      <c r="BM99" s="223" t="s">
        <v>962</v>
      </c>
    </row>
    <row r="100" s="2" customFormat="1">
      <c r="A100" s="38"/>
      <c r="B100" s="39"/>
      <c r="C100" s="40"/>
      <c r="D100" s="225" t="s">
        <v>144</v>
      </c>
      <c r="E100" s="40"/>
      <c r="F100" s="226" t="s">
        <v>963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144</v>
      </c>
      <c r="AU100" s="17" t="s">
        <v>82</v>
      </c>
    </row>
    <row r="101" s="2" customFormat="1">
      <c r="A101" s="38"/>
      <c r="B101" s="39"/>
      <c r="C101" s="40"/>
      <c r="D101" s="230" t="s">
        <v>146</v>
      </c>
      <c r="E101" s="40"/>
      <c r="F101" s="231" t="s">
        <v>964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146</v>
      </c>
      <c r="AU101" s="17" t="s">
        <v>82</v>
      </c>
    </row>
    <row r="102" s="2" customFormat="1" ht="16.5" customHeight="1">
      <c r="A102" s="38"/>
      <c r="B102" s="39"/>
      <c r="C102" s="212" t="s">
        <v>142</v>
      </c>
      <c r="D102" s="212" t="s">
        <v>137</v>
      </c>
      <c r="E102" s="213" t="s">
        <v>965</v>
      </c>
      <c r="F102" s="214" t="s">
        <v>966</v>
      </c>
      <c r="G102" s="215" t="s">
        <v>356</v>
      </c>
      <c r="H102" s="216">
        <v>7.71</v>
      </c>
      <c r="I102" s="217"/>
      <c r="J102" s="218">
        <f>ROUND(I102*H102,2)</f>
        <v>0</v>
      </c>
      <c r="K102" s="214" t="s">
        <v>141</v>
      </c>
      <c r="L102" s="44"/>
      <c r="M102" s="219" t="s">
        <v>19</v>
      </c>
      <c r="N102" s="220" t="s">
        <v>44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142</v>
      </c>
      <c r="AT102" s="223" t="s">
        <v>137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142</v>
      </c>
      <c r="BM102" s="223" t="s">
        <v>967</v>
      </c>
    </row>
    <row r="103" s="2" customFormat="1">
      <c r="A103" s="38"/>
      <c r="B103" s="39"/>
      <c r="C103" s="40"/>
      <c r="D103" s="225" t="s">
        <v>144</v>
      </c>
      <c r="E103" s="40"/>
      <c r="F103" s="226" t="s">
        <v>968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144</v>
      </c>
      <c r="AU103" s="17" t="s">
        <v>82</v>
      </c>
    </row>
    <row r="104" s="2" customFormat="1">
      <c r="A104" s="38"/>
      <c r="B104" s="39"/>
      <c r="C104" s="40"/>
      <c r="D104" s="230" t="s">
        <v>146</v>
      </c>
      <c r="E104" s="40"/>
      <c r="F104" s="231" t="s">
        <v>969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146</v>
      </c>
      <c r="AU104" s="17" t="s">
        <v>82</v>
      </c>
    </row>
    <row r="105" s="13" customFormat="1">
      <c r="A105" s="13"/>
      <c r="B105" s="232"/>
      <c r="C105" s="233"/>
      <c r="D105" s="225" t="s">
        <v>153</v>
      </c>
      <c r="E105" s="234" t="s">
        <v>19</v>
      </c>
      <c r="F105" s="235" t="s">
        <v>970</v>
      </c>
      <c r="G105" s="233"/>
      <c r="H105" s="236">
        <v>7.71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153</v>
      </c>
      <c r="AU105" s="242" t="s">
        <v>82</v>
      </c>
      <c r="AV105" s="13" t="s">
        <v>82</v>
      </c>
      <c r="AW105" s="13" t="s">
        <v>32</v>
      </c>
      <c r="AX105" s="13" t="s">
        <v>80</v>
      </c>
      <c r="AY105" s="242" t="s">
        <v>134</v>
      </c>
    </row>
    <row r="106" s="12" customFormat="1" ht="22.8" customHeight="1">
      <c r="A106" s="12"/>
      <c r="B106" s="196"/>
      <c r="C106" s="197"/>
      <c r="D106" s="198" t="s">
        <v>72</v>
      </c>
      <c r="E106" s="210" t="s">
        <v>177</v>
      </c>
      <c r="F106" s="210" t="s">
        <v>971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SUM(P107:P158)</f>
        <v>0</v>
      </c>
      <c r="Q106" s="204"/>
      <c r="R106" s="205">
        <f>SUM(R107:R158)</f>
        <v>40.791224999999997</v>
      </c>
      <c r="S106" s="204"/>
      <c r="T106" s="206">
        <f>SUM(T107:T158)</f>
        <v>0.252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80</v>
      </c>
      <c r="AT106" s="208" t="s">
        <v>72</v>
      </c>
      <c r="AU106" s="208" t="s">
        <v>80</v>
      </c>
      <c r="AY106" s="207" t="s">
        <v>134</v>
      </c>
      <c r="BK106" s="209">
        <f>SUM(BK107:BK158)</f>
        <v>0</v>
      </c>
    </row>
    <row r="107" s="2" customFormat="1" ht="16.5" customHeight="1">
      <c r="A107" s="38"/>
      <c r="B107" s="39"/>
      <c r="C107" s="212" t="s">
        <v>166</v>
      </c>
      <c r="D107" s="212" t="s">
        <v>137</v>
      </c>
      <c r="E107" s="213" t="s">
        <v>972</v>
      </c>
      <c r="F107" s="214" t="s">
        <v>973</v>
      </c>
      <c r="G107" s="215" t="s">
        <v>213</v>
      </c>
      <c r="H107" s="216">
        <v>462</v>
      </c>
      <c r="I107" s="217"/>
      <c r="J107" s="218">
        <f>ROUND(I107*H107,2)</f>
        <v>0</v>
      </c>
      <c r="K107" s="214" t="s">
        <v>141</v>
      </c>
      <c r="L107" s="44"/>
      <c r="M107" s="219" t="s">
        <v>19</v>
      </c>
      <c r="N107" s="220" t="s">
        <v>44</v>
      </c>
      <c r="O107" s="84"/>
      <c r="P107" s="221">
        <f>O107*H107</f>
        <v>0</v>
      </c>
      <c r="Q107" s="221">
        <v>0.0015</v>
      </c>
      <c r="R107" s="221">
        <f>Q107*H107</f>
        <v>0.69300000000000006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142</v>
      </c>
      <c r="AT107" s="223" t="s">
        <v>137</v>
      </c>
      <c r="AU107" s="223" t="s">
        <v>82</v>
      </c>
      <c r="AY107" s="17" t="s">
        <v>134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80</v>
      </c>
      <c r="BK107" s="224">
        <f>ROUND(I107*H107,2)</f>
        <v>0</v>
      </c>
      <c r="BL107" s="17" t="s">
        <v>142</v>
      </c>
      <c r="BM107" s="223" t="s">
        <v>974</v>
      </c>
    </row>
    <row r="108" s="2" customFormat="1">
      <c r="A108" s="38"/>
      <c r="B108" s="39"/>
      <c r="C108" s="40"/>
      <c r="D108" s="225" t="s">
        <v>144</v>
      </c>
      <c r="E108" s="40"/>
      <c r="F108" s="226" t="s">
        <v>975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144</v>
      </c>
      <c r="AU108" s="17" t="s">
        <v>82</v>
      </c>
    </row>
    <row r="109" s="2" customFormat="1">
      <c r="A109" s="38"/>
      <c r="B109" s="39"/>
      <c r="C109" s="40"/>
      <c r="D109" s="230" t="s">
        <v>146</v>
      </c>
      <c r="E109" s="40"/>
      <c r="F109" s="231" t="s">
        <v>976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146</v>
      </c>
      <c r="AU109" s="17" t="s">
        <v>82</v>
      </c>
    </row>
    <row r="110" s="13" customFormat="1">
      <c r="A110" s="13"/>
      <c r="B110" s="232"/>
      <c r="C110" s="233"/>
      <c r="D110" s="225" t="s">
        <v>153</v>
      </c>
      <c r="E110" s="234" t="s">
        <v>19</v>
      </c>
      <c r="F110" s="235" t="s">
        <v>977</v>
      </c>
      <c r="G110" s="233"/>
      <c r="H110" s="236">
        <v>462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153</v>
      </c>
      <c r="AU110" s="242" t="s">
        <v>82</v>
      </c>
      <c r="AV110" s="13" t="s">
        <v>82</v>
      </c>
      <c r="AW110" s="13" t="s">
        <v>32</v>
      </c>
      <c r="AX110" s="13" t="s">
        <v>80</v>
      </c>
      <c r="AY110" s="242" t="s">
        <v>134</v>
      </c>
    </row>
    <row r="111" s="2" customFormat="1" ht="16.5" customHeight="1">
      <c r="A111" s="38"/>
      <c r="B111" s="39"/>
      <c r="C111" s="212" t="s">
        <v>177</v>
      </c>
      <c r="D111" s="212" t="s">
        <v>137</v>
      </c>
      <c r="E111" s="213" t="s">
        <v>978</v>
      </c>
      <c r="F111" s="214" t="s">
        <v>979</v>
      </c>
      <c r="G111" s="215" t="s">
        <v>180</v>
      </c>
      <c r="H111" s="216">
        <v>211.5</v>
      </c>
      <c r="I111" s="217"/>
      <c r="J111" s="218">
        <f>ROUND(I111*H111,2)</f>
        <v>0</v>
      </c>
      <c r="K111" s="214" t="s">
        <v>141</v>
      </c>
      <c r="L111" s="44"/>
      <c r="M111" s="219" t="s">
        <v>19</v>
      </c>
      <c r="N111" s="220" t="s">
        <v>44</v>
      </c>
      <c r="O111" s="84"/>
      <c r="P111" s="221">
        <f>O111*H111</f>
        <v>0</v>
      </c>
      <c r="Q111" s="221">
        <v>0.0019300000000000001</v>
      </c>
      <c r="R111" s="221">
        <f>Q111*H111</f>
        <v>0.40819500000000003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142</v>
      </c>
      <c r="AT111" s="223" t="s">
        <v>137</v>
      </c>
      <c r="AU111" s="223" t="s">
        <v>82</v>
      </c>
      <c r="AY111" s="17" t="s">
        <v>134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80</v>
      </c>
      <c r="BK111" s="224">
        <f>ROUND(I111*H111,2)</f>
        <v>0</v>
      </c>
      <c r="BL111" s="17" t="s">
        <v>142</v>
      </c>
      <c r="BM111" s="223" t="s">
        <v>980</v>
      </c>
    </row>
    <row r="112" s="2" customFormat="1">
      <c r="A112" s="38"/>
      <c r="B112" s="39"/>
      <c r="C112" s="40"/>
      <c r="D112" s="225" t="s">
        <v>144</v>
      </c>
      <c r="E112" s="40"/>
      <c r="F112" s="226" t="s">
        <v>981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82</v>
      </c>
    </row>
    <row r="113" s="2" customFormat="1">
      <c r="A113" s="38"/>
      <c r="B113" s="39"/>
      <c r="C113" s="40"/>
      <c r="D113" s="230" t="s">
        <v>146</v>
      </c>
      <c r="E113" s="40"/>
      <c r="F113" s="231" t="s">
        <v>982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146</v>
      </c>
      <c r="AU113" s="17" t="s">
        <v>82</v>
      </c>
    </row>
    <row r="114" s="2" customFormat="1">
      <c r="A114" s="38"/>
      <c r="B114" s="39"/>
      <c r="C114" s="40"/>
      <c r="D114" s="225" t="s">
        <v>223</v>
      </c>
      <c r="E114" s="40"/>
      <c r="F114" s="243" t="s">
        <v>983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223</v>
      </c>
      <c r="AU114" s="17" t="s">
        <v>82</v>
      </c>
    </row>
    <row r="115" s="13" customFormat="1">
      <c r="A115" s="13"/>
      <c r="B115" s="232"/>
      <c r="C115" s="233"/>
      <c r="D115" s="225" t="s">
        <v>153</v>
      </c>
      <c r="E115" s="234" t="s">
        <v>19</v>
      </c>
      <c r="F115" s="235" t="s">
        <v>984</v>
      </c>
      <c r="G115" s="233"/>
      <c r="H115" s="236">
        <v>211.5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153</v>
      </c>
      <c r="AU115" s="242" t="s">
        <v>82</v>
      </c>
      <c r="AV115" s="13" t="s">
        <v>82</v>
      </c>
      <c r="AW115" s="13" t="s">
        <v>32</v>
      </c>
      <c r="AX115" s="13" t="s">
        <v>80</v>
      </c>
      <c r="AY115" s="242" t="s">
        <v>134</v>
      </c>
    </row>
    <row r="116" s="2" customFormat="1" ht="16.5" customHeight="1">
      <c r="A116" s="38"/>
      <c r="B116" s="39"/>
      <c r="C116" s="212" t="s">
        <v>185</v>
      </c>
      <c r="D116" s="212" t="s">
        <v>137</v>
      </c>
      <c r="E116" s="213" t="s">
        <v>985</v>
      </c>
      <c r="F116" s="214" t="s">
        <v>986</v>
      </c>
      <c r="G116" s="215" t="s">
        <v>180</v>
      </c>
      <c r="H116" s="216">
        <v>211.5</v>
      </c>
      <c r="I116" s="217"/>
      <c r="J116" s="218">
        <f>ROUND(I116*H116,2)</f>
        <v>0</v>
      </c>
      <c r="K116" s="214" t="s">
        <v>141</v>
      </c>
      <c r="L116" s="44"/>
      <c r="M116" s="219" t="s">
        <v>19</v>
      </c>
      <c r="N116" s="220" t="s">
        <v>44</v>
      </c>
      <c r="O116" s="84"/>
      <c r="P116" s="221">
        <f>O116*H116</f>
        <v>0</v>
      </c>
      <c r="Q116" s="221">
        <v>0.0064999999999999997</v>
      </c>
      <c r="R116" s="221">
        <f>Q116*H116</f>
        <v>1.3747499999999999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142</v>
      </c>
      <c r="AT116" s="223" t="s">
        <v>137</v>
      </c>
      <c r="AU116" s="223" t="s">
        <v>82</v>
      </c>
      <c r="AY116" s="17" t="s">
        <v>134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80</v>
      </c>
      <c r="BK116" s="224">
        <f>ROUND(I116*H116,2)</f>
        <v>0</v>
      </c>
      <c r="BL116" s="17" t="s">
        <v>142</v>
      </c>
      <c r="BM116" s="223" t="s">
        <v>987</v>
      </c>
    </row>
    <row r="117" s="2" customFormat="1">
      <c r="A117" s="38"/>
      <c r="B117" s="39"/>
      <c r="C117" s="40"/>
      <c r="D117" s="225" t="s">
        <v>144</v>
      </c>
      <c r="E117" s="40"/>
      <c r="F117" s="226" t="s">
        <v>988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144</v>
      </c>
      <c r="AU117" s="17" t="s">
        <v>82</v>
      </c>
    </row>
    <row r="118" s="2" customFormat="1">
      <c r="A118" s="38"/>
      <c r="B118" s="39"/>
      <c r="C118" s="40"/>
      <c r="D118" s="230" t="s">
        <v>146</v>
      </c>
      <c r="E118" s="40"/>
      <c r="F118" s="231" t="s">
        <v>989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146</v>
      </c>
      <c r="AU118" s="17" t="s">
        <v>82</v>
      </c>
    </row>
    <row r="119" s="2" customFormat="1">
      <c r="A119" s="38"/>
      <c r="B119" s="39"/>
      <c r="C119" s="40"/>
      <c r="D119" s="225" t="s">
        <v>223</v>
      </c>
      <c r="E119" s="40"/>
      <c r="F119" s="243" t="s">
        <v>983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223</v>
      </c>
      <c r="AU119" s="17" t="s">
        <v>82</v>
      </c>
    </row>
    <row r="120" s="13" customFormat="1">
      <c r="A120" s="13"/>
      <c r="B120" s="232"/>
      <c r="C120" s="233"/>
      <c r="D120" s="225" t="s">
        <v>153</v>
      </c>
      <c r="E120" s="234" t="s">
        <v>19</v>
      </c>
      <c r="F120" s="235" t="s">
        <v>984</v>
      </c>
      <c r="G120" s="233"/>
      <c r="H120" s="236">
        <v>211.5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153</v>
      </c>
      <c r="AU120" s="242" t="s">
        <v>82</v>
      </c>
      <c r="AV120" s="13" t="s">
        <v>82</v>
      </c>
      <c r="AW120" s="13" t="s">
        <v>32</v>
      </c>
      <c r="AX120" s="13" t="s">
        <v>80</v>
      </c>
      <c r="AY120" s="242" t="s">
        <v>134</v>
      </c>
    </row>
    <row r="121" s="2" customFormat="1" ht="16.5" customHeight="1">
      <c r="A121" s="38"/>
      <c r="B121" s="39"/>
      <c r="C121" s="212" t="s">
        <v>194</v>
      </c>
      <c r="D121" s="212" t="s">
        <v>137</v>
      </c>
      <c r="E121" s="213" t="s">
        <v>990</v>
      </c>
      <c r="F121" s="214" t="s">
        <v>991</v>
      </c>
      <c r="G121" s="215" t="s">
        <v>180</v>
      </c>
      <c r="H121" s="216">
        <v>211.5</v>
      </c>
      <c r="I121" s="217"/>
      <c r="J121" s="218">
        <f>ROUND(I121*H121,2)</f>
        <v>0</v>
      </c>
      <c r="K121" s="214" t="s">
        <v>141</v>
      </c>
      <c r="L121" s="44"/>
      <c r="M121" s="219" t="s">
        <v>19</v>
      </c>
      <c r="N121" s="220" t="s">
        <v>44</v>
      </c>
      <c r="O121" s="84"/>
      <c r="P121" s="221">
        <f>O121*H121</f>
        <v>0</v>
      </c>
      <c r="Q121" s="221">
        <v>0.021000000000000001</v>
      </c>
      <c r="R121" s="221">
        <f>Q121*H121</f>
        <v>4.4415000000000004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142</v>
      </c>
      <c r="AT121" s="223" t="s">
        <v>137</v>
      </c>
      <c r="AU121" s="223" t="s">
        <v>82</v>
      </c>
      <c r="AY121" s="17" t="s">
        <v>134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80</v>
      </c>
      <c r="BK121" s="224">
        <f>ROUND(I121*H121,2)</f>
        <v>0</v>
      </c>
      <c r="BL121" s="17" t="s">
        <v>142</v>
      </c>
      <c r="BM121" s="223" t="s">
        <v>992</v>
      </c>
    </row>
    <row r="122" s="2" customFormat="1">
      <c r="A122" s="38"/>
      <c r="B122" s="39"/>
      <c r="C122" s="40"/>
      <c r="D122" s="225" t="s">
        <v>144</v>
      </c>
      <c r="E122" s="40"/>
      <c r="F122" s="226" t="s">
        <v>993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144</v>
      </c>
      <c r="AU122" s="17" t="s">
        <v>82</v>
      </c>
    </row>
    <row r="123" s="2" customFormat="1">
      <c r="A123" s="38"/>
      <c r="B123" s="39"/>
      <c r="C123" s="40"/>
      <c r="D123" s="230" t="s">
        <v>146</v>
      </c>
      <c r="E123" s="40"/>
      <c r="F123" s="231" t="s">
        <v>994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146</v>
      </c>
      <c r="AU123" s="17" t="s">
        <v>82</v>
      </c>
    </row>
    <row r="124" s="2" customFormat="1">
      <c r="A124" s="38"/>
      <c r="B124" s="39"/>
      <c r="C124" s="40"/>
      <c r="D124" s="225" t="s">
        <v>223</v>
      </c>
      <c r="E124" s="40"/>
      <c r="F124" s="243" t="s">
        <v>983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223</v>
      </c>
      <c r="AU124" s="17" t="s">
        <v>82</v>
      </c>
    </row>
    <row r="125" s="13" customFormat="1">
      <c r="A125" s="13"/>
      <c r="B125" s="232"/>
      <c r="C125" s="233"/>
      <c r="D125" s="225" t="s">
        <v>153</v>
      </c>
      <c r="E125" s="234" t="s">
        <v>19</v>
      </c>
      <c r="F125" s="235" t="s">
        <v>984</v>
      </c>
      <c r="G125" s="233"/>
      <c r="H125" s="236">
        <v>211.5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153</v>
      </c>
      <c r="AU125" s="242" t="s">
        <v>82</v>
      </c>
      <c r="AV125" s="13" t="s">
        <v>82</v>
      </c>
      <c r="AW125" s="13" t="s">
        <v>32</v>
      </c>
      <c r="AX125" s="13" t="s">
        <v>80</v>
      </c>
      <c r="AY125" s="242" t="s">
        <v>134</v>
      </c>
    </row>
    <row r="126" s="2" customFormat="1" ht="16.5" customHeight="1">
      <c r="A126" s="38"/>
      <c r="B126" s="39"/>
      <c r="C126" s="212" t="s">
        <v>201</v>
      </c>
      <c r="D126" s="212" t="s">
        <v>137</v>
      </c>
      <c r="E126" s="213" t="s">
        <v>995</v>
      </c>
      <c r="F126" s="214" t="s">
        <v>996</v>
      </c>
      <c r="G126" s="215" t="s">
        <v>180</v>
      </c>
      <c r="H126" s="216">
        <v>705</v>
      </c>
      <c r="I126" s="217"/>
      <c r="J126" s="218">
        <f>ROUND(I126*H126,2)</f>
        <v>0</v>
      </c>
      <c r="K126" s="214" t="s">
        <v>141</v>
      </c>
      <c r="L126" s="44"/>
      <c r="M126" s="219" t="s">
        <v>19</v>
      </c>
      <c r="N126" s="220" t="s">
        <v>44</v>
      </c>
      <c r="O126" s="84"/>
      <c r="P126" s="221">
        <f>O126*H126</f>
        <v>0</v>
      </c>
      <c r="Q126" s="221">
        <v>0.0070000000000000001</v>
      </c>
      <c r="R126" s="221">
        <f>Q126*H126</f>
        <v>4.9350000000000005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142</v>
      </c>
      <c r="AT126" s="223" t="s">
        <v>137</v>
      </c>
      <c r="AU126" s="223" t="s">
        <v>82</v>
      </c>
      <c r="AY126" s="17" t="s">
        <v>134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80</v>
      </c>
      <c r="BK126" s="224">
        <f>ROUND(I126*H126,2)</f>
        <v>0</v>
      </c>
      <c r="BL126" s="17" t="s">
        <v>142</v>
      </c>
      <c r="BM126" s="223" t="s">
        <v>997</v>
      </c>
    </row>
    <row r="127" s="2" customFormat="1">
      <c r="A127" s="38"/>
      <c r="B127" s="39"/>
      <c r="C127" s="40"/>
      <c r="D127" s="225" t="s">
        <v>144</v>
      </c>
      <c r="E127" s="40"/>
      <c r="F127" s="226" t="s">
        <v>998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144</v>
      </c>
      <c r="AU127" s="17" t="s">
        <v>82</v>
      </c>
    </row>
    <row r="128" s="2" customFormat="1">
      <c r="A128" s="38"/>
      <c r="B128" s="39"/>
      <c r="C128" s="40"/>
      <c r="D128" s="230" t="s">
        <v>146</v>
      </c>
      <c r="E128" s="40"/>
      <c r="F128" s="231" t="s">
        <v>999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146</v>
      </c>
      <c r="AU128" s="17" t="s">
        <v>82</v>
      </c>
    </row>
    <row r="129" s="2" customFormat="1">
      <c r="A129" s="38"/>
      <c r="B129" s="39"/>
      <c r="C129" s="40"/>
      <c r="D129" s="225" t="s">
        <v>223</v>
      </c>
      <c r="E129" s="40"/>
      <c r="F129" s="243" t="s">
        <v>983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223</v>
      </c>
      <c r="AU129" s="17" t="s">
        <v>82</v>
      </c>
    </row>
    <row r="130" s="13" customFormat="1">
      <c r="A130" s="13"/>
      <c r="B130" s="232"/>
      <c r="C130" s="233"/>
      <c r="D130" s="225" t="s">
        <v>153</v>
      </c>
      <c r="E130" s="234" t="s">
        <v>19</v>
      </c>
      <c r="F130" s="235" t="s">
        <v>1000</v>
      </c>
      <c r="G130" s="233"/>
      <c r="H130" s="236">
        <v>705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153</v>
      </c>
      <c r="AU130" s="242" t="s">
        <v>82</v>
      </c>
      <c r="AV130" s="13" t="s">
        <v>82</v>
      </c>
      <c r="AW130" s="13" t="s">
        <v>32</v>
      </c>
      <c r="AX130" s="13" t="s">
        <v>80</v>
      </c>
      <c r="AY130" s="242" t="s">
        <v>134</v>
      </c>
    </row>
    <row r="131" s="2" customFormat="1" ht="24.15" customHeight="1">
      <c r="A131" s="38"/>
      <c r="B131" s="39"/>
      <c r="C131" s="212" t="s">
        <v>210</v>
      </c>
      <c r="D131" s="212" t="s">
        <v>137</v>
      </c>
      <c r="E131" s="213" t="s">
        <v>1001</v>
      </c>
      <c r="F131" s="214" t="s">
        <v>1002</v>
      </c>
      <c r="G131" s="215" t="s">
        <v>180</v>
      </c>
      <c r="H131" s="216">
        <v>48</v>
      </c>
      <c r="I131" s="217"/>
      <c r="J131" s="218">
        <f>ROUND(I131*H131,2)</f>
        <v>0</v>
      </c>
      <c r="K131" s="214" t="s">
        <v>141</v>
      </c>
      <c r="L131" s="44"/>
      <c r="M131" s="219" t="s">
        <v>19</v>
      </c>
      <c r="N131" s="220" t="s">
        <v>44</v>
      </c>
      <c r="O131" s="84"/>
      <c r="P131" s="221">
        <f>O131*H131</f>
        <v>0</v>
      </c>
      <c r="Q131" s="221">
        <v>0.0050000000000000001</v>
      </c>
      <c r="R131" s="221">
        <f>Q131*H131</f>
        <v>0.23999999999999999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142</v>
      </c>
      <c r="AT131" s="223" t="s">
        <v>137</v>
      </c>
      <c r="AU131" s="223" t="s">
        <v>82</v>
      </c>
      <c r="AY131" s="17" t="s">
        <v>134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142</v>
      </c>
      <c r="BM131" s="223" t="s">
        <v>1003</v>
      </c>
    </row>
    <row r="132" s="2" customFormat="1">
      <c r="A132" s="38"/>
      <c r="B132" s="39"/>
      <c r="C132" s="40"/>
      <c r="D132" s="225" t="s">
        <v>144</v>
      </c>
      <c r="E132" s="40"/>
      <c r="F132" s="226" t="s">
        <v>1004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82</v>
      </c>
    </row>
    <row r="133" s="2" customFormat="1">
      <c r="A133" s="38"/>
      <c r="B133" s="39"/>
      <c r="C133" s="40"/>
      <c r="D133" s="230" t="s">
        <v>146</v>
      </c>
      <c r="E133" s="40"/>
      <c r="F133" s="231" t="s">
        <v>1005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146</v>
      </c>
      <c r="AU133" s="17" t="s">
        <v>82</v>
      </c>
    </row>
    <row r="134" s="13" customFormat="1">
      <c r="A134" s="13"/>
      <c r="B134" s="232"/>
      <c r="C134" s="233"/>
      <c r="D134" s="225" t="s">
        <v>153</v>
      </c>
      <c r="E134" s="234" t="s">
        <v>19</v>
      </c>
      <c r="F134" s="235" t="s">
        <v>1006</v>
      </c>
      <c r="G134" s="233"/>
      <c r="H134" s="236">
        <v>48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153</v>
      </c>
      <c r="AU134" s="242" t="s">
        <v>82</v>
      </c>
      <c r="AV134" s="13" t="s">
        <v>82</v>
      </c>
      <c r="AW134" s="13" t="s">
        <v>32</v>
      </c>
      <c r="AX134" s="13" t="s">
        <v>80</v>
      </c>
      <c r="AY134" s="242" t="s">
        <v>134</v>
      </c>
    </row>
    <row r="135" s="2" customFormat="1" ht="16.5" customHeight="1">
      <c r="A135" s="38"/>
      <c r="B135" s="39"/>
      <c r="C135" s="212" t="s">
        <v>217</v>
      </c>
      <c r="D135" s="212" t="s">
        <v>137</v>
      </c>
      <c r="E135" s="213" t="s">
        <v>1007</v>
      </c>
      <c r="F135" s="214" t="s">
        <v>1008</v>
      </c>
      <c r="G135" s="215" t="s">
        <v>180</v>
      </c>
      <c r="H135" s="216">
        <v>50</v>
      </c>
      <c r="I135" s="217"/>
      <c r="J135" s="218">
        <f>ROUND(I135*H135,2)</f>
        <v>0</v>
      </c>
      <c r="K135" s="214" t="s">
        <v>141</v>
      </c>
      <c r="L135" s="44"/>
      <c r="M135" s="219" t="s">
        <v>19</v>
      </c>
      <c r="N135" s="220" t="s">
        <v>44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142</v>
      </c>
      <c r="AT135" s="223" t="s">
        <v>137</v>
      </c>
      <c r="AU135" s="223" t="s">
        <v>82</v>
      </c>
      <c r="AY135" s="17" t="s">
        <v>134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142</v>
      </c>
      <c r="BM135" s="223" t="s">
        <v>655</v>
      </c>
    </row>
    <row r="136" s="2" customFormat="1">
      <c r="A136" s="38"/>
      <c r="B136" s="39"/>
      <c r="C136" s="40"/>
      <c r="D136" s="225" t="s">
        <v>144</v>
      </c>
      <c r="E136" s="40"/>
      <c r="F136" s="226" t="s">
        <v>1008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82</v>
      </c>
    </row>
    <row r="137" s="2" customFormat="1">
      <c r="A137" s="38"/>
      <c r="B137" s="39"/>
      <c r="C137" s="40"/>
      <c r="D137" s="230" t="s">
        <v>146</v>
      </c>
      <c r="E137" s="40"/>
      <c r="F137" s="231" t="s">
        <v>1009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146</v>
      </c>
      <c r="AU137" s="17" t="s">
        <v>82</v>
      </c>
    </row>
    <row r="138" s="2" customFormat="1" ht="16.5" customHeight="1">
      <c r="A138" s="38"/>
      <c r="B138" s="39"/>
      <c r="C138" s="212" t="s">
        <v>8</v>
      </c>
      <c r="D138" s="212" t="s">
        <v>137</v>
      </c>
      <c r="E138" s="213" t="s">
        <v>1010</v>
      </c>
      <c r="F138" s="214" t="s">
        <v>1011</v>
      </c>
      <c r="G138" s="215" t="s">
        <v>180</v>
      </c>
      <c r="H138" s="216">
        <v>42</v>
      </c>
      <c r="I138" s="217"/>
      <c r="J138" s="218">
        <f>ROUND(I138*H138,2)</f>
        <v>0</v>
      </c>
      <c r="K138" s="214" t="s">
        <v>141</v>
      </c>
      <c r="L138" s="44"/>
      <c r="M138" s="219" t="s">
        <v>19</v>
      </c>
      <c r="N138" s="220" t="s">
        <v>44</v>
      </c>
      <c r="O138" s="84"/>
      <c r="P138" s="221">
        <f>O138*H138</f>
        <v>0</v>
      </c>
      <c r="Q138" s="221">
        <v>0.0060699999999999999</v>
      </c>
      <c r="R138" s="221">
        <f>Q138*H138</f>
        <v>0.25494</v>
      </c>
      <c r="S138" s="221">
        <v>0.0060000000000000001</v>
      </c>
      <c r="T138" s="222">
        <f>S138*H138</f>
        <v>0.252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142</v>
      </c>
      <c r="AT138" s="223" t="s">
        <v>137</v>
      </c>
      <c r="AU138" s="223" t="s">
        <v>82</v>
      </c>
      <c r="AY138" s="17" t="s">
        <v>134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80</v>
      </c>
      <c r="BK138" s="224">
        <f>ROUND(I138*H138,2)</f>
        <v>0</v>
      </c>
      <c r="BL138" s="17" t="s">
        <v>142</v>
      </c>
      <c r="BM138" s="223" t="s">
        <v>1012</v>
      </c>
    </row>
    <row r="139" s="2" customFormat="1">
      <c r="A139" s="38"/>
      <c r="B139" s="39"/>
      <c r="C139" s="40"/>
      <c r="D139" s="225" t="s">
        <v>144</v>
      </c>
      <c r="E139" s="40"/>
      <c r="F139" s="226" t="s">
        <v>1013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144</v>
      </c>
      <c r="AU139" s="17" t="s">
        <v>82</v>
      </c>
    </row>
    <row r="140" s="2" customFormat="1">
      <c r="A140" s="38"/>
      <c r="B140" s="39"/>
      <c r="C140" s="40"/>
      <c r="D140" s="230" t="s">
        <v>146</v>
      </c>
      <c r="E140" s="40"/>
      <c r="F140" s="231" t="s">
        <v>1014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146</v>
      </c>
      <c r="AU140" s="17" t="s">
        <v>82</v>
      </c>
    </row>
    <row r="141" s="13" customFormat="1">
      <c r="A141" s="13"/>
      <c r="B141" s="232"/>
      <c r="C141" s="233"/>
      <c r="D141" s="225" t="s">
        <v>153</v>
      </c>
      <c r="E141" s="234" t="s">
        <v>19</v>
      </c>
      <c r="F141" s="235" t="s">
        <v>1015</v>
      </c>
      <c r="G141" s="233"/>
      <c r="H141" s="236">
        <v>42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153</v>
      </c>
      <c r="AU141" s="242" t="s">
        <v>82</v>
      </c>
      <c r="AV141" s="13" t="s">
        <v>82</v>
      </c>
      <c r="AW141" s="13" t="s">
        <v>32</v>
      </c>
      <c r="AX141" s="13" t="s">
        <v>80</v>
      </c>
      <c r="AY141" s="242" t="s">
        <v>134</v>
      </c>
    </row>
    <row r="142" s="2" customFormat="1" ht="16.5" customHeight="1">
      <c r="A142" s="38"/>
      <c r="B142" s="39"/>
      <c r="C142" s="212" t="s">
        <v>232</v>
      </c>
      <c r="D142" s="212" t="s">
        <v>137</v>
      </c>
      <c r="E142" s="213" t="s">
        <v>1016</v>
      </c>
      <c r="F142" s="214" t="s">
        <v>1017</v>
      </c>
      <c r="G142" s="215" t="s">
        <v>180</v>
      </c>
      <c r="H142" s="216">
        <v>5</v>
      </c>
      <c r="I142" s="217"/>
      <c r="J142" s="218">
        <f>ROUND(I142*H142,2)</f>
        <v>0</v>
      </c>
      <c r="K142" s="214" t="s">
        <v>141</v>
      </c>
      <c r="L142" s="44"/>
      <c r="M142" s="219" t="s">
        <v>19</v>
      </c>
      <c r="N142" s="220" t="s">
        <v>44</v>
      </c>
      <c r="O142" s="84"/>
      <c r="P142" s="221">
        <f>O142*H142</f>
        <v>0</v>
      </c>
      <c r="Q142" s="221">
        <v>0.023460000000000002</v>
      </c>
      <c r="R142" s="221">
        <f>Q142*H142</f>
        <v>0.11730000000000002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142</v>
      </c>
      <c r="AT142" s="223" t="s">
        <v>137</v>
      </c>
      <c r="AU142" s="223" t="s">
        <v>82</v>
      </c>
      <c r="AY142" s="17" t="s">
        <v>134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142</v>
      </c>
      <c r="BM142" s="223" t="s">
        <v>1018</v>
      </c>
    </row>
    <row r="143" s="2" customFormat="1">
      <c r="A143" s="38"/>
      <c r="B143" s="39"/>
      <c r="C143" s="40"/>
      <c r="D143" s="225" t="s">
        <v>144</v>
      </c>
      <c r="E143" s="40"/>
      <c r="F143" s="226" t="s">
        <v>1019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82</v>
      </c>
    </row>
    <row r="144" s="2" customFormat="1">
      <c r="A144" s="38"/>
      <c r="B144" s="39"/>
      <c r="C144" s="40"/>
      <c r="D144" s="230" t="s">
        <v>146</v>
      </c>
      <c r="E144" s="40"/>
      <c r="F144" s="231" t="s">
        <v>1020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146</v>
      </c>
      <c r="AU144" s="17" t="s">
        <v>82</v>
      </c>
    </row>
    <row r="145" s="2" customFormat="1" ht="16.5" customHeight="1">
      <c r="A145" s="38"/>
      <c r="B145" s="39"/>
      <c r="C145" s="212" t="s">
        <v>239</v>
      </c>
      <c r="D145" s="212" t="s">
        <v>137</v>
      </c>
      <c r="E145" s="213" t="s">
        <v>1021</v>
      </c>
      <c r="F145" s="214" t="s">
        <v>1022</v>
      </c>
      <c r="G145" s="215" t="s">
        <v>180</v>
      </c>
      <c r="H145" s="216">
        <v>51.399999999999999</v>
      </c>
      <c r="I145" s="217"/>
      <c r="J145" s="218">
        <f>ROUND(I145*H145,2)</f>
        <v>0</v>
      </c>
      <c r="K145" s="214" t="s">
        <v>141</v>
      </c>
      <c r="L145" s="44"/>
      <c r="M145" s="219" t="s">
        <v>19</v>
      </c>
      <c r="N145" s="220" t="s">
        <v>44</v>
      </c>
      <c r="O145" s="84"/>
      <c r="P145" s="221">
        <f>O145*H145</f>
        <v>0</v>
      </c>
      <c r="Q145" s="221">
        <v>0.55110000000000003</v>
      </c>
      <c r="R145" s="221">
        <f>Q145*H145</f>
        <v>28.326540000000001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142</v>
      </c>
      <c r="AT145" s="223" t="s">
        <v>137</v>
      </c>
      <c r="AU145" s="223" t="s">
        <v>82</v>
      </c>
      <c r="AY145" s="17" t="s">
        <v>134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80</v>
      </c>
      <c r="BK145" s="224">
        <f>ROUND(I145*H145,2)</f>
        <v>0</v>
      </c>
      <c r="BL145" s="17" t="s">
        <v>142</v>
      </c>
      <c r="BM145" s="223" t="s">
        <v>1023</v>
      </c>
    </row>
    <row r="146" s="2" customFormat="1">
      <c r="A146" s="38"/>
      <c r="B146" s="39"/>
      <c r="C146" s="40"/>
      <c r="D146" s="225" t="s">
        <v>144</v>
      </c>
      <c r="E146" s="40"/>
      <c r="F146" s="226" t="s">
        <v>1024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144</v>
      </c>
      <c r="AU146" s="17" t="s">
        <v>82</v>
      </c>
    </row>
    <row r="147" s="2" customFormat="1">
      <c r="A147" s="38"/>
      <c r="B147" s="39"/>
      <c r="C147" s="40"/>
      <c r="D147" s="230" t="s">
        <v>146</v>
      </c>
      <c r="E147" s="40"/>
      <c r="F147" s="231" t="s">
        <v>1025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146</v>
      </c>
      <c r="AU147" s="17" t="s">
        <v>82</v>
      </c>
    </row>
    <row r="148" s="2" customFormat="1" ht="16.5" customHeight="1">
      <c r="A148" s="38"/>
      <c r="B148" s="39"/>
      <c r="C148" s="212" t="s">
        <v>246</v>
      </c>
      <c r="D148" s="212" t="s">
        <v>137</v>
      </c>
      <c r="E148" s="213" t="s">
        <v>1026</v>
      </c>
      <c r="F148" s="214" t="s">
        <v>1027</v>
      </c>
      <c r="G148" s="215" t="s">
        <v>180</v>
      </c>
      <c r="H148" s="216">
        <v>105.3</v>
      </c>
      <c r="I148" s="217"/>
      <c r="J148" s="218">
        <f>ROUND(I148*H148,2)</f>
        <v>0</v>
      </c>
      <c r="K148" s="214" t="s">
        <v>141</v>
      </c>
      <c r="L148" s="44"/>
      <c r="M148" s="219" t="s">
        <v>19</v>
      </c>
      <c r="N148" s="220" t="s">
        <v>44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142</v>
      </c>
      <c r="AT148" s="223" t="s">
        <v>137</v>
      </c>
      <c r="AU148" s="223" t="s">
        <v>82</v>
      </c>
      <c r="AY148" s="17" t="s">
        <v>134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80</v>
      </c>
      <c r="BK148" s="224">
        <f>ROUND(I148*H148,2)</f>
        <v>0</v>
      </c>
      <c r="BL148" s="17" t="s">
        <v>142</v>
      </c>
      <c r="BM148" s="223" t="s">
        <v>8</v>
      </c>
    </row>
    <row r="149" s="2" customFormat="1">
      <c r="A149" s="38"/>
      <c r="B149" s="39"/>
      <c r="C149" s="40"/>
      <c r="D149" s="225" t="s">
        <v>144</v>
      </c>
      <c r="E149" s="40"/>
      <c r="F149" s="226" t="s">
        <v>1027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82</v>
      </c>
    </row>
    <row r="150" s="2" customFormat="1">
      <c r="A150" s="38"/>
      <c r="B150" s="39"/>
      <c r="C150" s="40"/>
      <c r="D150" s="230" t="s">
        <v>146</v>
      </c>
      <c r="E150" s="40"/>
      <c r="F150" s="231" t="s">
        <v>1028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146</v>
      </c>
      <c r="AU150" s="17" t="s">
        <v>82</v>
      </c>
    </row>
    <row r="151" s="2" customFormat="1">
      <c r="A151" s="38"/>
      <c r="B151" s="39"/>
      <c r="C151" s="40"/>
      <c r="D151" s="225" t="s">
        <v>223</v>
      </c>
      <c r="E151" s="40"/>
      <c r="F151" s="243" t="s">
        <v>1029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223</v>
      </c>
      <c r="AU151" s="17" t="s">
        <v>82</v>
      </c>
    </row>
    <row r="152" s="13" customFormat="1">
      <c r="A152" s="13"/>
      <c r="B152" s="232"/>
      <c r="C152" s="233"/>
      <c r="D152" s="225" t="s">
        <v>153</v>
      </c>
      <c r="E152" s="234" t="s">
        <v>19</v>
      </c>
      <c r="F152" s="235" t="s">
        <v>1030</v>
      </c>
      <c r="G152" s="233"/>
      <c r="H152" s="236">
        <v>105.3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153</v>
      </c>
      <c r="AU152" s="242" t="s">
        <v>82</v>
      </c>
      <c r="AV152" s="13" t="s">
        <v>82</v>
      </c>
      <c r="AW152" s="13" t="s">
        <v>32</v>
      </c>
      <c r="AX152" s="13" t="s">
        <v>80</v>
      </c>
      <c r="AY152" s="242" t="s">
        <v>134</v>
      </c>
    </row>
    <row r="153" s="2" customFormat="1" ht="16.5" customHeight="1">
      <c r="A153" s="38"/>
      <c r="B153" s="39"/>
      <c r="C153" s="212" t="s">
        <v>181</v>
      </c>
      <c r="D153" s="212" t="s">
        <v>137</v>
      </c>
      <c r="E153" s="213" t="s">
        <v>1031</v>
      </c>
      <c r="F153" s="214" t="s">
        <v>1032</v>
      </c>
      <c r="G153" s="215" t="s">
        <v>267</v>
      </c>
      <c r="H153" s="216">
        <v>4</v>
      </c>
      <c r="I153" s="217"/>
      <c r="J153" s="218">
        <f>ROUND(I153*H153,2)</f>
        <v>0</v>
      </c>
      <c r="K153" s="214" t="s">
        <v>141</v>
      </c>
      <c r="L153" s="44"/>
      <c r="M153" s="219" t="s">
        <v>19</v>
      </c>
      <c r="N153" s="220" t="s">
        <v>44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142</v>
      </c>
      <c r="AT153" s="223" t="s">
        <v>137</v>
      </c>
      <c r="AU153" s="223" t="s">
        <v>82</v>
      </c>
      <c r="AY153" s="17" t="s">
        <v>134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142</v>
      </c>
      <c r="BM153" s="223" t="s">
        <v>291</v>
      </c>
    </row>
    <row r="154" s="2" customFormat="1">
      <c r="A154" s="38"/>
      <c r="B154" s="39"/>
      <c r="C154" s="40"/>
      <c r="D154" s="225" t="s">
        <v>144</v>
      </c>
      <c r="E154" s="40"/>
      <c r="F154" s="226" t="s">
        <v>1032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144</v>
      </c>
      <c r="AU154" s="17" t="s">
        <v>82</v>
      </c>
    </row>
    <row r="155" s="2" customFormat="1">
      <c r="A155" s="38"/>
      <c r="B155" s="39"/>
      <c r="C155" s="40"/>
      <c r="D155" s="230" t="s">
        <v>146</v>
      </c>
      <c r="E155" s="40"/>
      <c r="F155" s="231" t="s">
        <v>1033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146</v>
      </c>
      <c r="AU155" s="17" t="s">
        <v>82</v>
      </c>
    </row>
    <row r="156" s="2" customFormat="1" ht="16.5" customHeight="1">
      <c r="A156" s="38"/>
      <c r="B156" s="39"/>
      <c r="C156" s="212" t="s">
        <v>258</v>
      </c>
      <c r="D156" s="212" t="s">
        <v>137</v>
      </c>
      <c r="E156" s="213" t="s">
        <v>1034</v>
      </c>
      <c r="F156" s="214" t="s">
        <v>1035</v>
      </c>
      <c r="G156" s="215" t="s">
        <v>267</v>
      </c>
      <c r="H156" s="216">
        <v>4</v>
      </c>
      <c r="I156" s="217"/>
      <c r="J156" s="218">
        <f>ROUND(I156*H156,2)</f>
        <v>0</v>
      </c>
      <c r="K156" s="214" t="s">
        <v>141</v>
      </c>
      <c r="L156" s="44"/>
      <c r="M156" s="219" t="s">
        <v>19</v>
      </c>
      <c r="N156" s="220" t="s">
        <v>44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142</v>
      </c>
      <c r="AT156" s="223" t="s">
        <v>137</v>
      </c>
      <c r="AU156" s="223" t="s">
        <v>82</v>
      </c>
      <c r="AY156" s="17" t="s">
        <v>134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80</v>
      </c>
      <c r="BK156" s="224">
        <f>ROUND(I156*H156,2)</f>
        <v>0</v>
      </c>
      <c r="BL156" s="17" t="s">
        <v>142</v>
      </c>
      <c r="BM156" s="223" t="s">
        <v>303</v>
      </c>
    </row>
    <row r="157" s="2" customFormat="1">
      <c r="A157" s="38"/>
      <c r="B157" s="39"/>
      <c r="C157" s="40"/>
      <c r="D157" s="225" t="s">
        <v>144</v>
      </c>
      <c r="E157" s="40"/>
      <c r="F157" s="226" t="s">
        <v>1035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82</v>
      </c>
    </row>
    <row r="158" s="2" customFormat="1">
      <c r="A158" s="38"/>
      <c r="B158" s="39"/>
      <c r="C158" s="40"/>
      <c r="D158" s="230" t="s">
        <v>146</v>
      </c>
      <c r="E158" s="40"/>
      <c r="F158" s="231" t="s">
        <v>1036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146</v>
      </c>
      <c r="AU158" s="17" t="s">
        <v>82</v>
      </c>
    </row>
    <row r="159" s="12" customFormat="1" ht="22.8" customHeight="1">
      <c r="A159" s="12"/>
      <c r="B159" s="196"/>
      <c r="C159" s="197"/>
      <c r="D159" s="198" t="s">
        <v>72</v>
      </c>
      <c r="E159" s="210" t="s">
        <v>201</v>
      </c>
      <c r="F159" s="210" t="s">
        <v>1037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SUM(P160:P175)</f>
        <v>0</v>
      </c>
      <c r="Q159" s="204"/>
      <c r="R159" s="205">
        <f>SUM(R160:R175)</f>
        <v>6.628029999999999</v>
      </c>
      <c r="S159" s="204"/>
      <c r="T159" s="206">
        <f>SUM(T160:T175)</f>
        <v>10.506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80</v>
      </c>
      <c r="AT159" s="208" t="s">
        <v>72</v>
      </c>
      <c r="AU159" s="208" t="s">
        <v>80</v>
      </c>
      <c r="AY159" s="207" t="s">
        <v>134</v>
      </c>
      <c r="BK159" s="209">
        <f>SUM(BK160:BK175)</f>
        <v>0</v>
      </c>
    </row>
    <row r="160" s="2" customFormat="1" ht="16.5" customHeight="1">
      <c r="A160" s="38"/>
      <c r="B160" s="39"/>
      <c r="C160" s="212" t="s">
        <v>264</v>
      </c>
      <c r="D160" s="212" t="s">
        <v>137</v>
      </c>
      <c r="E160" s="213" t="s">
        <v>1038</v>
      </c>
      <c r="F160" s="214" t="s">
        <v>1039</v>
      </c>
      <c r="G160" s="215" t="s">
        <v>213</v>
      </c>
      <c r="H160" s="216">
        <v>51.399999999999999</v>
      </c>
      <c r="I160" s="217"/>
      <c r="J160" s="218">
        <f>ROUND(I160*H160,2)</f>
        <v>0</v>
      </c>
      <c r="K160" s="214" t="s">
        <v>141</v>
      </c>
      <c r="L160" s="44"/>
      <c r="M160" s="219" t="s">
        <v>19</v>
      </c>
      <c r="N160" s="220" t="s">
        <v>44</v>
      </c>
      <c r="O160" s="84"/>
      <c r="P160" s="221">
        <f>O160*H160</f>
        <v>0</v>
      </c>
      <c r="Q160" s="221">
        <v>0.10095</v>
      </c>
      <c r="R160" s="221">
        <f>Q160*H160</f>
        <v>5.1888299999999994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142</v>
      </c>
      <c r="AT160" s="223" t="s">
        <v>137</v>
      </c>
      <c r="AU160" s="223" t="s">
        <v>82</v>
      </c>
      <c r="AY160" s="17" t="s">
        <v>134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80</v>
      </c>
      <c r="BK160" s="224">
        <f>ROUND(I160*H160,2)</f>
        <v>0</v>
      </c>
      <c r="BL160" s="17" t="s">
        <v>142</v>
      </c>
      <c r="BM160" s="223" t="s">
        <v>1040</v>
      </c>
    </row>
    <row r="161" s="2" customFormat="1">
      <c r="A161" s="38"/>
      <c r="B161" s="39"/>
      <c r="C161" s="40"/>
      <c r="D161" s="225" t="s">
        <v>144</v>
      </c>
      <c r="E161" s="40"/>
      <c r="F161" s="226" t="s">
        <v>1041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144</v>
      </c>
      <c r="AU161" s="17" t="s">
        <v>82</v>
      </c>
    </row>
    <row r="162" s="2" customFormat="1">
      <c r="A162" s="38"/>
      <c r="B162" s="39"/>
      <c r="C162" s="40"/>
      <c r="D162" s="230" t="s">
        <v>146</v>
      </c>
      <c r="E162" s="40"/>
      <c r="F162" s="231" t="s">
        <v>1042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146</v>
      </c>
      <c r="AU162" s="17" t="s">
        <v>82</v>
      </c>
    </row>
    <row r="163" s="2" customFormat="1" ht="16.5" customHeight="1">
      <c r="A163" s="38"/>
      <c r="B163" s="39"/>
      <c r="C163" s="251" t="s">
        <v>271</v>
      </c>
      <c r="D163" s="251" t="s">
        <v>390</v>
      </c>
      <c r="E163" s="252" t="s">
        <v>1043</v>
      </c>
      <c r="F163" s="253" t="s">
        <v>1044</v>
      </c>
      <c r="G163" s="254" t="s">
        <v>213</v>
      </c>
      <c r="H163" s="255">
        <v>51.399999999999999</v>
      </c>
      <c r="I163" s="256"/>
      <c r="J163" s="257">
        <f>ROUND(I163*H163,2)</f>
        <v>0</v>
      </c>
      <c r="K163" s="253" t="s">
        <v>141</v>
      </c>
      <c r="L163" s="258"/>
      <c r="M163" s="259" t="s">
        <v>19</v>
      </c>
      <c r="N163" s="260" t="s">
        <v>44</v>
      </c>
      <c r="O163" s="84"/>
      <c r="P163" s="221">
        <f>O163*H163</f>
        <v>0</v>
      </c>
      <c r="Q163" s="221">
        <v>0.028000000000000001</v>
      </c>
      <c r="R163" s="221">
        <f>Q163*H163</f>
        <v>1.4392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194</v>
      </c>
      <c r="AT163" s="223" t="s">
        <v>390</v>
      </c>
      <c r="AU163" s="223" t="s">
        <v>82</v>
      </c>
      <c r="AY163" s="17" t="s">
        <v>134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142</v>
      </c>
      <c r="BM163" s="223" t="s">
        <v>1045</v>
      </c>
    </row>
    <row r="164" s="2" customFormat="1">
      <c r="A164" s="38"/>
      <c r="B164" s="39"/>
      <c r="C164" s="40"/>
      <c r="D164" s="225" t="s">
        <v>144</v>
      </c>
      <c r="E164" s="40"/>
      <c r="F164" s="226" t="s">
        <v>1044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144</v>
      </c>
      <c r="AU164" s="17" t="s">
        <v>82</v>
      </c>
    </row>
    <row r="165" s="2" customFormat="1" ht="16.5" customHeight="1">
      <c r="A165" s="38"/>
      <c r="B165" s="39"/>
      <c r="C165" s="212" t="s">
        <v>278</v>
      </c>
      <c r="D165" s="212" t="s">
        <v>137</v>
      </c>
      <c r="E165" s="213" t="s">
        <v>1046</v>
      </c>
      <c r="F165" s="214" t="s">
        <v>1047</v>
      </c>
      <c r="G165" s="215" t="s">
        <v>180</v>
      </c>
      <c r="H165" s="216">
        <v>48</v>
      </c>
      <c r="I165" s="217"/>
      <c r="J165" s="218">
        <f>ROUND(I165*H165,2)</f>
        <v>0</v>
      </c>
      <c r="K165" s="214" t="s">
        <v>141</v>
      </c>
      <c r="L165" s="44"/>
      <c r="M165" s="219" t="s">
        <v>19</v>
      </c>
      <c r="N165" s="220" t="s">
        <v>44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142</v>
      </c>
      <c r="AT165" s="223" t="s">
        <v>137</v>
      </c>
      <c r="AU165" s="223" t="s">
        <v>82</v>
      </c>
      <c r="AY165" s="17" t="s">
        <v>134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80</v>
      </c>
      <c r="BK165" s="224">
        <f>ROUND(I165*H165,2)</f>
        <v>0</v>
      </c>
      <c r="BL165" s="17" t="s">
        <v>142</v>
      </c>
      <c r="BM165" s="223" t="s">
        <v>731</v>
      </c>
    </row>
    <row r="166" s="2" customFormat="1">
      <c r="A166" s="38"/>
      <c r="B166" s="39"/>
      <c r="C166" s="40"/>
      <c r="D166" s="225" t="s">
        <v>144</v>
      </c>
      <c r="E166" s="40"/>
      <c r="F166" s="226" t="s">
        <v>1047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144</v>
      </c>
      <c r="AU166" s="17" t="s">
        <v>82</v>
      </c>
    </row>
    <row r="167" s="2" customFormat="1">
      <c r="A167" s="38"/>
      <c r="B167" s="39"/>
      <c r="C167" s="40"/>
      <c r="D167" s="230" t="s">
        <v>146</v>
      </c>
      <c r="E167" s="40"/>
      <c r="F167" s="231" t="s">
        <v>1048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146</v>
      </c>
      <c r="AU167" s="17" t="s">
        <v>82</v>
      </c>
    </row>
    <row r="168" s="2" customFormat="1">
      <c r="A168" s="38"/>
      <c r="B168" s="39"/>
      <c r="C168" s="40"/>
      <c r="D168" s="225" t="s">
        <v>223</v>
      </c>
      <c r="E168" s="40"/>
      <c r="F168" s="243" t="s">
        <v>1049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223</v>
      </c>
      <c r="AU168" s="17" t="s">
        <v>82</v>
      </c>
    </row>
    <row r="169" s="2" customFormat="1" ht="21.75" customHeight="1">
      <c r="A169" s="38"/>
      <c r="B169" s="39"/>
      <c r="C169" s="212" t="s">
        <v>7</v>
      </c>
      <c r="D169" s="212" t="s">
        <v>137</v>
      </c>
      <c r="E169" s="213" t="s">
        <v>1050</v>
      </c>
      <c r="F169" s="214" t="s">
        <v>1051</v>
      </c>
      <c r="G169" s="215" t="s">
        <v>180</v>
      </c>
      <c r="H169" s="216">
        <v>705</v>
      </c>
      <c r="I169" s="217"/>
      <c r="J169" s="218">
        <f>ROUND(I169*H169,2)</f>
        <v>0</v>
      </c>
      <c r="K169" s="214" t="s">
        <v>141</v>
      </c>
      <c r="L169" s="44"/>
      <c r="M169" s="219" t="s">
        <v>19</v>
      </c>
      <c r="N169" s="220" t="s">
        <v>44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0.01</v>
      </c>
      <c r="T169" s="222">
        <f>S169*H169</f>
        <v>7.0499999999999998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142</v>
      </c>
      <c r="AT169" s="223" t="s">
        <v>137</v>
      </c>
      <c r="AU169" s="223" t="s">
        <v>82</v>
      </c>
      <c r="AY169" s="17" t="s">
        <v>134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80</v>
      </c>
      <c r="BK169" s="224">
        <f>ROUND(I169*H169,2)</f>
        <v>0</v>
      </c>
      <c r="BL169" s="17" t="s">
        <v>142</v>
      </c>
      <c r="BM169" s="223" t="s">
        <v>1052</v>
      </c>
    </row>
    <row r="170" s="2" customFormat="1">
      <c r="A170" s="38"/>
      <c r="B170" s="39"/>
      <c r="C170" s="40"/>
      <c r="D170" s="225" t="s">
        <v>144</v>
      </c>
      <c r="E170" s="40"/>
      <c r="F170" s="226" t="s">
        <v>1053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144</v>
      </c>
      <c r="AU170" s="17" t="s">
        <v>82</v>
      </c>
    </row>
    <row r="171" s="2" customFormat="1">
      <c r="A171" s="38"/>
      <c r="B171" s="39"/>
      <c r="C171" s="40"/>
      <c r="D171" s="230" t="s">
        <v>146</v>
      </c>
      <c r="E171" s="40"/>
      <c r="F171" s="231" t="s">
        <v>1054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146</v>
      </c>
      <c r="AU171" s="17" t="s">
        <v>82</v>
      </c>
    </row>
    <row r="172" s="2" customFormat="1" ht="24.15" customHeight="1">
      <c r="A172" s="38"/>
      <c r="B172" s="39"/>
      <c r="C172" s="212" t="s">
        <v>291</v>
      </c>
      <c r="D172" s="212" t="s">
        <v>137</v>
      </c>
      <c r="E172" s="213" t="s">
        <v>1055</v>
      </c>
      <c r="F172" s="214" t="s">
        <v>1056</v>
      </c>
      <c r="G172" s="215" t="s">
        <v>180</v>
      </c>
      <c r="H172" s="216">
        <v>48</v>
      </c>
      <c r="I172" s="217"/>
      <c r="J172" s="218">
        <f>ROUND(I172*H172,2)</f>
        <v>0</v>
      </c>
      <c r="K172" s="214" t="s">
        <v>141</v>
      </c>
      <c r="L172" s="44"/>
      <c r="M172" s="219" t="s">
        <v>19</v>
      </c>
      <c r="N172" s="220" t="s">
        <v>44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0.071999999999999995</v>
      </c>
      <c r="T172" s="222">
        <f>S172*H172</f>
        <v>3.4559999999999995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142</v>
      </c>
      <c r="AT172" s="223" t="s">
        <v>137</v>
      </c>
      <c r="AU172" s="223" t="s">
        <v>82</v>
      </c>
      <c r="AY172" s="17" t="s">
        <v>134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80</v>
      </c>
      <c r="BK172" s="224">
        <f>ROUND(I172*H172,2)</f>
        <v>0</v>
      </c>
      <c r="BL172" s="17" t="s">
        <v>142</v>
      </c>
      <c r="BM172" s="223" t="s">
        <v>1057</v>
      </c>
    </row>
    <row r="173" s="2" customFormat="1">
      <c r="A173" s="38"/>
      <c r="B173" s="39"/>
      <c r="C173" s="40"/>
      <c r="D173" s="225" t="s">
        <v>144</v>
      </c>
      <c r="E173" s="40"/>
      <c r="F173" s="226" t="s">
        <v>1058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144</v>
      </c>
      <c r="AU173" s="17" t="s">
        <v>82</v>
      </c>
    </row>
    <row r="174" s="2" customFormat="1">
      <c r="A174" s="38"/>
      <c r="B174" s="39"/>
      <c r="C174" s="40"/>
      <c r="D174" s="230" t="s">
        <v>146</v>
      </c>
      <c r="E174" s="40"/>
      <c r="F174" s="231" t="s">
        <v>1059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146</v>
      </c>
      <c r="AU174" s="17" t="s">
        <v>82</v>
      </c>
    </row>
    <row r="175" s="2" customFormat="1">
      <c r="A175" s="38"/>
      <c r="B175" s="39"/>
      <c r="C175" s="40"/>
      <c r="D175" s="225" t="s">
        <v>223</v>
      </c>
      <c r="E175" s="40"/>
      <c r="F175" s="243" t="s">
        <v>1060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223</v>
      </c>
      <c r="AU175" s="17" t="s">
        <v>82</v>
      </c>
    </row>
    <row r="176" s="12" customFormat="1" ht="22.8" customHeight="1">
      <c r="A176" s="12"/>
      <c r="B176" s="196"/>
      <c r="C176" s="197"/>
      <c r="D176" s="198" t="s">
        <v>72</v>
      </c>
      <c r="E176" s="210" t="s">
        <v>135</v>
      </c>
      <c r="F176" s="210" t="s">
        <v>1061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SUM(P177:P192)</f>
        <v>0</v>
      </c>
      <c r="Q176" s="204"/>
      <c r="R176" s="205">
        <f>SUM(R177:R192)</f>
        <v>0</v>
      </c>
      <c r="S176" s="204"/>
      <c r="T176" s="206">
        <f>SUM(T177:T192)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7" t="s">
        <v>80</v>
      </c>
      <c r="AT176" s="208" t="s">
        <v>72</v>
      </c>
      <c r="AU176" s="208" t="s">
        <v>80</v>
      </c>
      <c r="AY176" s="207" t="s">
        <v>134</v>
      </c>
      <c r="BK176" s="209">
        <f>SUM(BK177:BK192)</f>
        <v>0</v>
      </c>
    </row>
    <row r="177" s="2" customFormat="1" ht="16.5" customHeight="1">
      <c r="A177" s="38"/>
      <c r="B177" s="39"/>
      <c r="C177" s="212" t="s">
        <v>297</v>
      </c>
      <c r="D177" s="212" t="s">
        <v>137</v>
      </c>
      <c r="E177" s="213" t="s">
        <v>1062</v>
      </c>
      <c r="F177" s="214" t="s">
        <v>1063</v>
      </c>
      <c r="G177" s="215" t="s">
        <v>140</v>
      </c>
      <c r="H177" s="216">
        <v>25.664000000000001</v>
      </c>
      <c r="I177" s="217"/>
      <c r="J177" s="218">
        <f>ROUND(I177*H177,2)</f>
        <v>0</v>
      </c>
      <c r="K177" s="214" t="s">
        <v>141</v>
      </c>
      <c r="L177" s="44"/>
      <c r="M177" s="219" t="s">
        <v>19</v>
      </c>
      <c r="N177" s="220" t="s">
        <v>44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142</v>
      </c>
      <c r="AT177" s="223" t="s">
        <v>137</v>
      </c>
      <c r="AU177" s="223" t="s">
        <v>82</v>
      </c>
      <c r="AY177" s="17" t="s">
        <v>134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80</v>
      </c>
      <c r="BK177" s="224">
        <f>ROUND(I177*H177,2)</f>
        <v>0</v>
      </c>
      <c r="BL177" s="17" t="s">
        <v>142</v>
      </c>
      <c r="BM177" s="223" t="s">
        <v>397</v>
      </c>
    </row>
    <row r="178" s="2" customFormat="1">
      <c r="A178" s="38"/>
      <c r="B178" s="39"/>
      <c r="C178" s="40"/>
      <c r="D178" s="225" t="s">
        <v>144</v>
      </c>
      <c r="E178" s="40"/>
      <c r="F178" s="226" t="s">
        <v>1063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144</v>
      </c>
      <c r="AU178" s="17" t="s">
        <v>82</v>
      </c>
    </row>
    <row r="179" s="2" customFormat="1">
      <c r="A179" s="38"/>
      <c r="B179" s="39"/>
      <c r="C179" s="40"/>
      <c r="D179" s="230" t="s">
        <v>146</v>
      </c>
      <c r="E179" s="40"/>
      <c r="F179" s="231" t="s">
        <v>1064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146</v>
      </c>
      <c r="AU179" s="17" t="s">
        <v>82</v>
      </c>
    </row>
    <row r="180" s="2" customFormat="1" ht="16.5" customHeight="1">
      <c r="A180" s="38"/>
      <c r="B180" s="39"/>
      <c r="C180" s="212" t="s">
        <v>303</v>
      </c>
      <c r="D180" s="212" t="s">
        <v>137</v>
      </c>
      <c r="E180" s="213" t="s">
        <v>1065</v>
      </c>
      <c r="F180" s="214" t="s">
        <v>1066</v>
      </c>
      <c r="G180" s="215" t="s">
        <v>140</v>
      </c>
      <c r="H180" s="216">
        <v>26.484000000000002</v>
      </c>
      <c r="I180" s="217"/>
      <c r="J180" s="218">
        <f>ROUND(I180*H180,2)</f>
        <v>0</v>
      </c>
      <c r="K180" s="214" t="s">
        <v>141</v>
      </c>
      <c r="L180" s="44"/>
      <c r="M180" s="219" t="s">
        <v>19</v>
      </c>
      <c r="N180" s="220" t="s">
        <v>44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142</v>
      </c>
      <c r="AT180" s="223" t="s">
        <v>137</v>
      </c>
      <c r="AU180" s="223" t="s">
        <v>82</v>
      </c>
      <c r="AY180" s="17" t="s">
        <v>134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80</v>
      </c>
      <c r="BK180" s="224">
        <f>ROUND(I180*H180,2)</f>
        <v>0</v>
      </c>
      <c r="BL180" s="17" t="s">
        <v>142</v>
      </c>
      <c r="BM180" s="223" t="s">
        <v>1067</v>
      </c>
    </row>
    <row r="181" s="2" customFormat="1">
      <c r="A181" s="38"/>
      <c r="B181" s="39"/>
      <c r="C181" s="40"/>
      <c r="D181" s="225" t="s">
        <v>144</v>
      </c>
      <c r="E181" s="40"/>
      <c r="F181" s="226" t="s">
        <v>1066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144</v>
      </c>
      <c r="AU181" s="17" t="s">
        <v>82</v>
      </c>
    </row>
    <row r="182" s="2" customFormat="1">
      <c r="A182" s="38"/>
      <c r="B182" s="39"/>
      <c r="C182" s="40"/>
      <c r="D182" s="230" t="s">
        <v>146</v>
      </c>
      <c r="E182" s="40"/>
      <c r="F182" s="231" t="s">
        <v>1068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146</v>
      </c>
      <c r="AU182" s="17" t="s">
        <v>82</v>
      </c>
    </row>
    <row r="183" s="2" customFormat="1" ht="16.5" customHeight="1">
      <c r="A183" s="38"/>
      <c r="B183" s="39"/>
      <c r="C183" s="212" t="s">
        <v>310</v>
      </c>
      <c r="D183" s="212" t="s">
        <v>137</v>
      </c>
      <c r="E183" s="213" t="s">
        <v>148</v>
      </c>
      <c r="F183" s="214" t="s">
        <v>149</v>
      </c>
      <c r="G183" s="215" t="s">
        <v>140</v>
      </c>
      <c r="H183" s="216">
        <v>769.91999999999996</v>
      </c>
      <c r="I183" s="217"/>
      <c r="J183" s="218">
        <f>ROUND(I183*H183,2)</f>
        <v>0</v>
      </c>
      <c r="K183" s="214" t="s">
        <v>141</v>
      </c>
      <c r="L183" s="44"/>
      <c r="M183" s="219" t="s">
        <v>19</v>
      </c>
      <c r="N183" s="220" t="s">
        <v>44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142</v>
      </c>
      <c r="AT183" s="223" t="s">
        <v>137</v>
      </c>
      <c r="AU183" s="223" t="s">
        <v>82</v>
      </c>
      <c r="AY183" s="17" t="s">
        <v>134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80</v>
      </c>
      <c r="BK183" s="224">
        <f>ROUND(I183*H183,2)</f>
        <v>0</v>
      </c>
      <c r="BL183" s="17" t="s">
        <v>142</v>
      </c>
      <c r="BM183" s="223" t="s">
        <v>1069</v>
      </c>
    </row>
    <row r="184" s="2" customFormat="1">
      <c r="A184" s="38"/>
      <c r="B184" s="39"/>
      <c r="C184" s="40"/>
      <c r="D184" s="225" t="s">
        <v>144</v>
      </c>
      <c r="E184" s="40"/>
      <c r="F184" s="226" t="s">
        <v>149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144</v>
      </c>
      <c r="AU184" s="17" t="s">
        <v>82</v>
      </c>
    </row>
    <row r="185" s="2" customFormat="1">
      <c r="A185" s="38"/>
      <c r="B185" s="39"/>
      <c r="C185" s="40"/>
      <c r="D185" s="230" t="s">
        <v>146</v>
      </c>
      <c r="E185" s="40"/>
      <c r="F185" s="231" t="s">
        <v>152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146</v>
      </c>
      <c r="AU185" s="17" t="s">
        <v>82</v>
      </c>
    </row>
    <row r="186" s="13" customFormat="1">
      <c r="A186" s="13"/>
      <c r="B186" s="232"/>
      <c r="C186" s="233"/>
      <c r="D186" s="225" t="s">
        <v>153</v>
      </c>
      <c r="E186" s="234" t="s">
        <v>19</v>
      </c>
      <c r="F186" s="235" t="s">
        <v>1070</v>
      </c>
      <c r="G186" s="233"/>
      <c r="H186" s="236">
        <v>769.91999999999996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153</v>
      </c>
      <c r="AU186" s="242" t="s">
        <v>82</v>
      </c>
      <c r="AV186" s="13" t="s">
        <v>82</v>
      </c>
      <c r="AW186" s="13" t="s">
        <v>32</v>
      </c>
      <c r="AX186" s="13" t="s">
        <v>80</v>
      </c>
      <c r="AY186" s="242" t="s">
        <v>134</v>
      </c>
    </row>
    <row r="187" s="2" customFormat="1" ht="21.75" customHeight="1">
      <c r="A187" s="38"/>
      <c r="B187" s="39"/>
      <c r="C187" s="212" t="s">
        <v>317</v>
      </c>
      <c r="D187" s="212" t="s">
        <v>137</v>
      </c>
      <c r="E187" s="213" t="s">
        <v>161</v>
      </c>
      <c r="F187" s="214" t="s">
        <v>162</v>
      </c>
      <c r="G187" s="215" t="s">
        <v>140</v>
      </c>
      <c r="H187" s="216">
        <v>25.664000000000001</v>
      </c>
      <c r="I187" s="217"/>
      <c r="J187" s="218">
        <f>ROUND(I187*H187,2)</f>
        <v>0</v>
      </c>
      <c r="K187" s="214" t="s">
        <v>141</v>
      </c>
      <c r="L187" s="44"/>
      <c r="M187" s="219" t="s">
        <v>19</v>
      </c>
      <c r="N187" s="220" t="s">
        <v>44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142</v>
      </c>
      <c r="AT187" s="223" t="s">
        <v>137</v>
      </c>
      <c r="AU187" s="223" t="s">
        <v>82</v>
      </c>
      <c r="AY187" s="17" t="s">
        <v>134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142</v>
      </c>
      <c r="BM187" s="223" t="s">
        <v>1071</v>
      </c>
    </row>
    <row r="188" s="2" customFormat="1">
      <c r="A188" s="38"/>
      <c r="B188" s="39"/>
      <c r="C188" s="40"/>
      <c r="D188" s="225" t="s">
        <v>144</v>
      </c>
      <c r="E188" s="40"/>
      <c r="F188" s="226" t="s">
        <v>162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144</v>
      </c>
      <c r="AU188" s="17" t="s">
        <v>82</v>
      </c>
    </row>
    <row r="189" s="2" customFormat="1">
      <c r="A189" s="38"/>
      <c r="B189" s="39"/>
      <c r="C189" s="40"/>
      <c r="D189" s="230" t="s">
        <v>146</v>
      </c>
      <c r="E189" s="40"/>
      <c r="F189" s="231" t="s">
        <v>165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146</v>
      </c>
      <c r="AU189" s="17" t="s">
        <v>82</v>
      </c>
    </row>
    <row r="190" s="2" customFormat="1" ht="16.5" customHeight="1">
      <c r="A190" s="38"/>
      <c r="B190" s="39"/>
      <c r="C190" s="212" t="s">
        <v>323</v>
      </c>
      <c r="D190" s="212" t="s">
        <v>137</v>
      </c>
      <c r="E190" s="213" t="s">
        <v>1072</v>
      </c>
      <c r="F190" s="214" t="s">
        <v>1073</v>
      </c>
      <c r="G190" s="215" t="s">
        <v>140</v>
      </c>
      <c r="H190" s="216">
        <v>26.484000000000002</v>
      </c>
      <c r="I190" s="217"/>
      <c r="J190" s="218">
        <f>ROUND(I190*H190,2)</f>
        <v>0</v>
      </c>
      <c r="K190" s="214" t="s">
        <v>141</v>
      </c>
      <c r="L190" s="44"/>
      <c r="M190" s="219" t="s">
        <v>19</v>
      </c>
      <c r="N190" s="220" t="s">
        <v>44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142</v>
      </c>
      <c r="AT190" s="223" t="s">
        <v>137</v>
      </c>
      <c r="AU190" s="223" t="s">
        <v>82</v>
      </c>
      <c r="AY190" s="17" t="s">
        <v>134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142</v>
      </c>
      <c r="BM190" s="223" t="s">
        <v>1074</v>
      </c>
    </row>
    <row r="191" s="2" customFormat="1">
      <c r="A191" s="38"/>
      <c r="B191" s="39"/>
      <c r="C191" s="40"/>
      <c r="D191" s="225" t="s">
        <v>144</v>
      </c>
      <c r="E191" s="40"/>
      <c r="F191" s="226" t="s">
        <v>1075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82</v>
      </c>
    </row>
    <row r="192" s="2" customFormat="1">
      <c r="A192" s="38"/>
      <c r="B192" s="39"/>
      <c r="C192" s="40"/>
      <c r="D192" s="230" t="s">
        <v>146</v>
      </c>
      <c r="E192" s="40"/>
      <c r="F192" s="231" t="s">
        <v>1076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146</v>
      </c>
      <c r="AU192" s="17" t="s">
        <v>82</v>
      </c>
    </row>
    <row r="193" s="12" customFormat="1" ht="22.8" customHeight="1">
      <c r="A193" s="12"/>
      <c r="B193" s="196"/>
      <c r="C193" s="197"/>
      <c r="D193" s="198" t="s">
        <v>72</v>
      </c>
      <c r="E193" s="210" t="s">
        <v>417</v>
      </c>
      <c r="F193" s="210" t="s">
        <v>1077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SUM(P194:P196)</f>
        <v>0</v>
      </c>
      <c r="Q193" s="204"/>
      <c r="R193" s="205">
        <f>SUM(R194:R196)</f>
        <v>0</v>
      </c>
      <c r="S193" s="204"/>
      <c r="T193" s="206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80</v>
      </c>
      <c r="AT193" s="208" t="s">
        <v>72</v>
      </c>
      <c r="AU193" s="208" t="s">
        <v>80</v>
      </c>
      <c r="AY193" s="207" t="s">
        <v>134</v>
      </c>
      <c r="BK193" s="209">
        <f>SUM(BK194:BK196)</f>
        <v>0</v>
      </c>
    </row>
    <row r="194" s="2" customFormat="1" ht="16.5" customHeight="1">
      <c r="A194" s="38"/>
      <c r="B194" s="39"/>
      <c r="C194" s="212" t="s">
        <v>546</v>
      </c>
      <c r="D194" s="212" t="s">
        <v>137</v>
      </c>
      <c r="E194" s="213" t="s">
        <v>1078</v>
      </c>
      <c r="F194" s="214" t="s">
        <v>1079</v>
      </c>
      <c r="G194" s="215" t="s">
        <v>140</v>
      </c>
      <c r="H194" s="216">
        <v>48.968000000000004</v>
      </c>
      <c r="I194" s="217"/>
      <c r="J194" s="218">
        <f>ROUND(I194*H194,2)</f>
        <v>0</v>
      </c>
      <c r="K194" s="214" t="s">
        <v>141</v>
      </c>
      <c r="L194" s="44"/>
      <c r="M194" s="219" t="s">
        <v>19</v>
      </c>
      <c r="N194" s="220" t="s">
        <v>44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142</v>
      </c>
      <c r="AT194" s="223" t="s">
        <v>137</v>
      </c>
      <c r="AU194" s="223" t="s">
        <v>82</v>
      </c>
      <c r="AY194" s="17" t="s">
        <v>134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80</v>
      </c>
      <c r="BK194" s="224">
        <f>ROUND(I194*H194,2)</f>
        <v>0</v>
      </c>
      <c r="BL194" s="17" t="s">
        <v>142</v>
      </c>
      <c r="BM194" s="223" t="s">
        <v>803</v>
      </c>
    </row>
    <row r="195" s="2" customFormat="1">
      <c r="A195" s="38"/>
      <c r="B195" s="39"/>
      <c r="C195" s="40"/>
      <c r="D195" s="225" t="s">
        <v>144</v>
      </c>
      <c r="E195" s="40"/>
      <c r="F195" s="226" t="s">
        <v>1079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144</v>
      </c>
      <c r="AU195" s="17" t="s">
        <v>82</v>
      </c>
    </row>
    <row r="196" s="2" customFormat="1">
      <c r="A196" s="38"/>
      <c r="B196" s="39"/>
      <c r="C196" s="40"/>
      <c r="D196" s="230" t="s">
        <v>146</v>
      </c>
      <c r="E196" s="40"/>
      <c r="F196" s="231" t="s">
        <v>1080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146</v>
      </c>
      <c r="AU196" s="17" t="s">
        <v>82</v>
      </c>
    </row>
    <row r="197" s="12" customFormat="1" ht="25.92" customHeight="1">
      <c r="A197" s="12"/>
      <c r="B197" s="196"/>
      <c r="C197" s="197"/>
      <c r="D197" s="198" t="s">
        <v>72</v>
      </c>
      <c r="E197" s="199" t="s">
        <v>723</v>
      </c>
      <c r="F197" s="199" t="s">
        <v>1081</v>
      </c>
      <c r="G197" s="197"/>
      <c r="H197" s="197"/>
      <c r="I197" s="200"/>
      <c r="J197" s="201">
        <f>BK197</f>
        <v>0</v>
      </c>
      <c r="K197" s="197"/>
      <c r="L197" s="202"/>
      <c r="M197" s="203"/>
      <c r="N197" s="204"/>
      <c r="O197" s="204"/>
      <c r="P197" s="205">
        <f>SUM(P198:P204)</f>
        <v>0</v>
      </c>
      <c r="Q197" s="204"/>
      <c r="R197" s="205">
        <f>SUM(R198:R204)</f>
        <v>0.00082000000000000009</v>
      </c>
      <c r="S197" s="204"/>
      <c r="T197" s="206">
        <f>SUM(T198:T204)</f>
        <v>0.82000000000000006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82</v>
      </c>
      <c r="AT197" s="208" t="s">
        <v>72</v>
      </c>
      <c r="AU197" s="208" t="s">
        <v>73</v>
      </c>
      <c r="AY197" s="207" t="s">
        <v>134</v>
      </c>
      <c r="BK197" s="209">
        <f>SUM(BK198:BK204)</f>
        <v>0</v>
      </c>
    </row>
    <row r="198" s="2" customFormat="1" ht="16.5" customHeight="1">
      <c r="A198" s="38"/>
      <c r="B198" s="39"/>
      <c r="C198" s="212" t="s">
        <v>550</v>
      </c>
      <c r="D198" s="212" t="s">
        <v>137</v>
      </c>
      <c r="E198" s="213" t="s">
        <v>1082</v>
      </c>
      <c r="F198" s="214" t="s">
        <v>1083</v>
      </c>
      <c r="G198" s="215" t="s">
        <v>180</v>
      </c>
      <c r="H198" s="216">
        <v>41</v>
      </c>
      <c r="I198" s="217"/>
      <c r="J198" s="218">
        <f>ROUND(I198*H198,2)</f>
        <v>0</v>
      </c>
      <c r="K198" s="214" t="s">
        <v>141</v>
      </c>
      <c r="L198" s="44"/>
      <c r="M198" s="219" t="s">
        <v>19</v>
      </c>
      <c r="N198" s="220" t="s">
        <v>44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0.02</v>
      </c>
      <c r="T198" s="222">
        <f>S198*H198</f>
        <v>0.82000000000000006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181</v>
      </c>
      <c r="AT198" s="223" t="s">
        <v>137</v>
      </c>
      <c r="AU198" s="223" t="s">
        <v>80</v>
      </c>
      <c r="AY198" s="17" t="s">
        <v>134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80</v>
      </c>
      <c r="BK198" s="224">
        <f>ROUND(I198*H198,2)</f>
        <v>0</v>
      </c>
      <c r="BL198" s="17" t="s">
        <v>181</v>
      </c>
      <c r="BM198" s="223" t="s">
        <v>1084</v>
      </c>
    </row>
    <row r="199" s="2" customFormat="1">
      <c r="A199" s="38"/>
      <c r="B199" s="39"/>
      <c r="C199" s="40"/>
      <c r="D199" s="225" t="s">
        <v>144</v>
      </c>
      <c r="E199" s="40"/>
      <c r="F199" s="226" t="s">
        <v>1083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144</v>
      </c>
      <c r="AU199" s="17" t="s">
        <v>80</v>
      </c>
    </row>
    <row r="200" s="2" customFormat="1">
      <c r="A200" s="38"/>
      <c r="B200" s="39"/>
      <c r="C200" s="40"/>
      <c r="D200" s="230" t="s">
        <v>146</v>
      </c>
      <c r="E200" s="40"/>
      <c r="F200" s="231" t="s">
        <v>1085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146</v>
      </c>
      <c r="AU200" s="17" t="s">
        <v>80</v>
      </c>
    </row>
    <row r="201" s="13" customFormat="1">
      <c r="A201" s="13"/>
      <c r="B201" s="232"/>
      <c r="C201" s="233"/>
      <c r="D201" s="225" t="s">
        <v>153</v>
      </c>
      <c r="E201" s="234" t="s">
        <v>19</v>
      </c>
      <c r="F201" s="235" t="s">
        <v>1086</v>
      </c>
      <c r="G201" s="233"/>
      <c r="H201" s="236">
        <v>41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153</v>
      </c>
      <c r="AU201" s="242" t="s">
        <v>80</v>
      </c>
      <c r="AV201" s="13" t="s">
        <v>82</v>
      </c>
      <c r="AW201" s="13" t="s">
        <v>32</v>
      </c>
      <c r="AX201" s="13" t="s">
        <v>80</v>
      </c>
      <c r="AY201" s="242" t="s">
        <v>134</v>
      </c>
    </row>
    <row r="202" s="2" customFormat="1" ht="16.5" customHeight="1">
      <c r="A202" s="38"/>
      <c r="B202" s="39"/>
      <c r="C202" s="212" t="s">
        <v>558</v>
      </c>
      <c r="D202" s="212" t="s">
        <v>137</v>
      </c>
      <c r="E202" s="213" t="s">
        <v>1087</v>
      </c>
      <c r="F202" s="214" t="s">
        <v>1088</v>
      </c>
      <c r="G202" s="215" t="s">
        <v>180</v>
      </c>
      <c r="H202" s="216">
        <v>41</v>
      </c>
      <c r="I202" s="217"/>
      <c r="J202" s="218">
        <f>ROUND(I202*H202,2)</f>
        <v>0</v>
      </c>
      <c r="K202" s="214" t="s">
        <v>141</v>
      </c>
      <c r="L202" s="44"/>
      <c r="M202" s="219" t="s">
        <v>19</v>
      </c>
      <c r="N202" s="220" t="s">
        <v>44</v>
      </c>
      <c r="O202" s="84"/>
      <c r="P202" s="221">
        <f>O202*H202</f>
        <v>0</v>
      </c>
      <c r="Q202" s="221">
        <v>2.0000000000000002E-05</v>
      </c>
      <c r="R202" s="221">
        <f>Q202*H202</f>
        <v>0.00082000000000000009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181</v>
      </c>
      <c r="AT202" s="223" t="s">
        <v>137</v>
      </c>
      <c r="AU202" s="223" t="s">
        <v>80</v>
      </c>
      <c r="AY202" s="17" t="s">
        <v>134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181</v>
      </c>
      <c r="BM202" s="223" t="s">
        <v>1089</v>
      </c>
    </row>
    <row r="203" s="2" customFormat="1">
      <c r="A203" s="38"/>
      <c r="B203" s="39"/>
      <c r="C203" s="40"/>
      <c r="D203" s="225" t="s">
        <v>144</v>
      </c>
      <c r="E203" s="40"/>
      <c r="F203" s="226" t="s">
        <v>1090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144</v>
      </c>
      <c r="AU203" s="17" t="s">
        <v>80</v>
      </c>
    </row>
    <row r="204" s="2" customFormat="1">
      <c r="A204" s="38"/>
      <c r="B204" s="39"/>
      <c r="C204" s="40"/>
      <c r="D204" s="230" t="s">
        <v>146</v>
      </c>
      <c r="E204" s="40"/>
      <c r="F204" s="231" t="s">
        <v>1091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146</v>
      </c>
      <c r="AU204" s="17" t="s">
        <v>80</v>
      </c>
    </row>
    <row r="205" s="12" customFormat="1" ht="25.92" customHeight="1">
      <c r="A205" s="12"/>
      <c r="B205" s="196"/>
      <c r="C205" s="197"/>
      <c r="D205" s="198" t="s">
        <v>72</v>
      </c>
      <c r="E205" s="199" t="s">
        <v>795</v>
      </c>
      <c r="F205" s="199" t="s">
        <v>796</v>
      </c>
      <c r="G205" s="197"/>
      <c r="H205" s="197"/>
      <c r="I205" s="200"/>
      <c r="J205" s="201">
        <f>BK205</f>
        <v>0</v>
      </c>
      <c r="K205" s="197"/>
      <c r="L205" s="202"/>
      <c r="M205" s="203"/>
      <c r="N205" s="204"/>
      <c r="O205" s="204"/>
      <c r="P205" s="205">
        <f>SUM(P206:P243)</f>
        <v>0</v>
      </c>
      <c r="Q205" s="204"/>
      <c r="R205" s="205">
        <f>SUM(R206:R243)</f>
        <v>0.71406000000000003</v>
      </c>
      <c r="S205" s="204"/>
      <c r="T205" s="206">
        <f>SUM(T206:T243)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82</v>
      </c>
      <c r="AT205" s="208" t="s">
        <v>72</v>
      </c>
      <c r="AU205" s="208" t="s">
        <v>73</v>
      </c>
      <c r="AY205" s="207" t="s">
        <v>134</v>
      </c>
      <c r="BK205" s="209">
        <f>SUM(BK206:BK243)</f>
        <v>0</v>
      </c>
    </row>
    <row r="206" s="2" customFormat="1" ht="16.5" customHeight="1">
      <c r="A206" s="38"/>
      <c r="B206" s="39"/>
      <c r="C206" s="212" t="s">
        <v>564</v>
      </c>
      <c r="D206" s="212" t="s">
        <v>137</v>
      </c>
      <c r="E206" s="213" t="s">
        <v>798</v>
      </c>
      <c r="F206" s="214" t="s">
        <v>799</v>
      </c>
      <c r="G206" s="215" t="s">
        <v>180</v>
      </c>
      <c r="H206" s="216">
        <v>30</v>
      </c>
      <c r="I206" s="217"/>
      <c r="J206" s="218">
        <f>ROUND(I206*H206,2)</f>
        <v>0</v>
      </c>
      <c r="K206" s="214" t="s">
        <v>141</v>
      </c>
      <c r="L206" s="44"/>
      <c r="M206" s="219" t="s">
        <v>19</v>
      </c>
      <c r="N206" s="220" t="s">
        <v>44</v>
      </c>
      <c r="O206" s="84"/>
      <c r="P206" s="221">
        <f>O206*H206</f>
        <v>0</v>
      </c>
      <c r="Q206" s="221">
        <v>6.9999999999999994E-05</v>
      </c>
      <c r="R206" s="221">
        <f>Q206*H206</f>
        <v>0.0020999999999999999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181</v>
      </c>
      <c r="AT206" s="223" t="s">
        <v>137</v>
      </c>
      <c r="AU206" s="223" t="s">
        <v>80</v>
      </c>
      <c r="AY206" s="17" t="s">
        <v>134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80</v>
      </c>
      <c r="BK206" s="224">
        <f>ROUND(I206*H206,2)</f>
        <v>0</v>
      </c>
      <c r="BL206" s="17" t="s">
        <v>181</v>
      </c>
      <c r="BM206" s="223" t="s">
        <v>1092</v>
      </c>
    </row>
    <row r="207" s="2" customFormat="1">
      <c r="A207" s="38"/>
      <c r="B207" s="39"/>
      <c r="C207" s="40"/>
      <c r="D207" s="225" t="s">
        <v>144</v>
      </c>
      <c r="E207" s="40"/>
      <c r="F207" s="226" t="s">
        <v>801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144</v>
      </c>
      <c r="AU207" s="17" t="s">
        <v>80</v>
      </c>
    </row>
    <row r="208" s="2" customFormat="1">
      <c r="A208" s="38"/>
      <c r="B208" s="39"/>
      <c r="C208" s="40"/>
      <c r="D208" s="230" t="s">
        <v>146</v>
      </c>
      <c r="E208" s="40"/>
      <c r="F208" s="231" t="s">
        <v>802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146</v>
      </c>
      <c r="AU208" s="17" t="s">
        <v>80</v>
      </c>
    </row>
    <row r="209" s="2" customFormat="1" ht="16.5" customHeight="1">
      <c r="A209" s="38"/>
      <c r="B209" s="39"/>
      <c r="C209" s="212" t="s">
        <v>431</v>
      </c>
      <c r="D209" s="212" t="s">
        <v>137</v>
      </c>
      <c r="E209" s="213" t="s">
        <v>804</v>
      </c>
      <c r="F209" s="214" t="s">
        <v>805</v>
      </c>
      <c r="G209" s="215" t="s">
        <v>180</v>
      </c>
      <c r="H209" s="216">
        <v>30</v>
      </c>
      <c r="I209" s="217"/>
      <c r="J209" s="218">
        <f>ROUND(I209*H209,2)</f>
        <v>0</v>
      </c>
      <c r="K209" s="214" t="s">
        <v>141</v>
      </c>
      <c r="L209" s="44"/>
      <c r="M209" s="219" t="s">
        <v>19</v>
      </c>
      <c r="N209" s="220" t="s">
        <v>44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181</v>
      </c>
      <c r="AT209" s="223" t="s">
        <v>137</v>
      </c>
      <c r="AU209" s="223" t="s">
        <v>80</v>
      </c>
      <c r="AY209" s="17" t="s">
        <v>134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80</v>
      </c>
      <c r="BK209" s="224">
        <f>ROUND(I209*H209,2)</f>
        <v>0</v>
      </c>
      <c r="BL209" s="17" t="s">
        <v>181</v>
      </c>
      <c r="BM209" s="223" t="s">
        <v>1093</v>
      </c>
    </row>
    <row r="210" s="2" customFormat="1">
      <c r="A210" s="38"/>
      <c r="B210" s="39"/>
      <c r="C210" s="40"/>
      <c r="D210" s="225" t="s">
        <v>144</v>
      </c>
      <c r="E210" s="40"/>
      <c r="F210" s="226" t="s">
        <v>807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144</v>
      </c>
      <c r="AU210" s="17" t="s">
        <v>80</v>
      </c>
    </row>
    <row r="211" s="2" customFormat="1">
      <c r="A211" s="38"/>
      <c r="B211" s="39"/>
      <c r="C211" s="40"/>
      <c r="D211" s="230" t="s">
        <v>146</v>
      </c>
      <c r="E211" s="40"/>
      <c r="F211" s="231" t="s">
        <v>808</v>
      </c>
      <c r="G211" s="40"/>
      <c r="H211" s="40"/>
      <c r="I211" s="227"/>
      <c r="J211" s="40"/>
      <c r="K211" s="40"/>
      <c r="L211" s="44"/>
      <c r="M211" s="228"/>
      <c r="N211" s="229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146</v>
      </c>
      <c r="AU211" s="17" t="s">
        <v>80</v>
      </c>
    </row>
    <row r="212" s="2" customFormat="1" ht="16.5" customHeight="1">
      <c r="A212" s="38"/>
      <c r="B212" s="39"/>
      <c r="C212" s="212" t="s">
        <v>575</v>
      </c>
      <c r="D212" s="212" t="s">
        <v>137</v>
      </c>
      <c r="E212" s="213" t="s">
        <v>810</v>
      </c>
      <c r="F212" s="214" t="s">
        <v>811</v>
      </c>
      <c r="G212" s="215" t="s">
        <v>180</v>
      </c>
      <c r="H212" s="216">
        <v>30</v>
      </c>
      <c r="I212" s="217"/>
      <c r="J212" s="218">
        <f>ROUND(I212*H212,2)</f>
        <v>0</v>
      </c>
      <c r="K212" s="214" t="s">
        <v>141</v>
      </c>
      <c r="L212" s="44"/>
      <c r="M212" s="219" t="s">
        <v>19</v>
      </c>
      <c r="N212" s="220" t="s">
        <v>44</v>
      </c>
      <c r="O212" s="84"/>
      <c r="P212" s="221">
        <f>O212*H212</f>
        <v>0</v>
      </c>
      <c r="Q212" s="221">
        <v>0.00013999999999999999</v>
      </c>
      <c r="R212" s="221">
        <f>Q212*H212</f>
        <v>0.0041999999999999997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181</v>
      </c>
      <c r="AT212" s="223" t="s">
        <v>137</v>
      </c>
      <c r="AU212" s="223" t="s">
        <v>80</v>
      </c>
      <c r="AY212" s="17" t="s">
        <v>134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80</v>
      </c>
      <c r="BK212" s="224">
        <f>ROUND(I212*H212,2)</f>
        <v>0</v>
      </c>
      <c r="BL212" s="17" t="s">
        <v>181</v>
      </c>
      <c r="BM212" s="223" t="s">
        <v>1094</v>
      </c>
    </row>
    <row r="213" s="2" customFormat="1">
      <c r="A213" s="38"/>
      <c r="B213" s="39"/>
      <c r="C213" s="40"/>
      <c r="D213" s="225" t="s">
        <v>144</v>
      </c>
      <c r="E213" s="40"/>
      <c r="F213" s="226" t="s">
        <v>813</v>
      </c>
      <c r="G213" s="40"/>
      <c r="H213" s="40"/>
      <c r="I213" s="227"/>
      <c r="J213" s="40"/>
      <c r="K213" s="40"/>
      <c r="L213" s="44"/>
      <c r="M213" s="228"/>
      <c r="N213" s="229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144</v>
      </c>
      <c r="AU213" s="17" t="s">
        <v>80</v>
      </c>
    </row>
    <row r="214" s="2" customFormat="1">
      <c r="A214" s="38"/>
      <c r="B214" s="39"/>
      <c r="C214" s="40"/>
      <c r="D214" s="230" t="s">
        <v>146</v>
      </c>
      <c r="E214" s="40"/>
      <c r="F214" s="231" t="s">
        <v>814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146</v>
      </c>
      <c r="AU214" s="17" t="s">
        <v>80</v>
      </c>
    </row>
    <row r="215" s="2" customFormat="1" ht="16.5" customHeight="1">
      <c r="A215" s="38"/>
      <c r="B215" s="39"/>
      <c r="C215" s="212" t="s">
        <v>582</v>
      </c>
      <c r="D215" s="212" t="s">
        <v>137</v>
      </c>
      <c r="E215" s="213" t="s">
        <v>816</v>
      </c>
      <c r="F215" s="214" t="s">
        <v>817</v>
      </c>
      <c r="G215" s="215" t="s">
        <v>180</v>
      </c>
      <c r="H215" s="216">
        <v>30</v>
      </c>
      <c r="I215" s="217"/>
      <c r="J215" s="218">
        <f>ROUND(I215*H215,2)</f>
        <v>0</v>
      </c>
      <c r="K215" s="214" t="s">
        <v>141</v>
      </c>
      <c r="L215" s="44"/>
      <c r="M215" s="219" t="s">
        <v>19</v>
      </c>
      <c r="N215" s="220" t="s">
        <v>44</v>
      </c>
      <c r="O215" s="84"/>
      <c r="P215" s="221">
        <f>O215*H215</f>
        <v>0</v>
      </c>
      <c r="Q215" s="221">
        <v>0.00012</v>
      </c>
      <c r="R215" s="221">
        <f>Q215*H215</f>
        <v>0.0035999999999999999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181</v>
      </c>
      <c r="AT215" s="223" t="s">
        <v>137</v>
      </c>
      <c r="AU215" s="223" t="s">
        <v>80</v>
      </c>
      <c r="AY215" s="17" t="s">
        <v>134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80</v>
      </c>
      <c r="BK215" s="224">
        <f>ROUND(I215*H215,2)</f>
        <v>0</v>
      </c>
      <c r="BL215" s="17" t="s">
        <v>181</v>
      </c>
      <c r="BM215" s="223" t="s">
        <v>1095</v>
      </c>
    </row>
    <row r="216" s="2" customFormat="1">
      <c r="A216" s="38"/>
      <c r="B216" s="39"/>
      <c r="C216" s="40"/>
      <c r="D216" s="225" t="s">
        <v>144</v>
      </c>
      <c r="E216" s="40"/>
      <c r="F216" s="226" t="s">
        <v>819</v>
      </c>
      <c r="G216" s="40"/>
      <c r="H216" s="40"/>
      <c r="I216" s="227"/>
      <c r="J216" s="40"/>
      <c r="K216" s="40"/>
      <c r="L216" s="44"/>
      <c r="M216" s="228"/>
      <c r="N216" s="229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144</v>
      </c>
      <c r="AU216" s="17" t="s">
        <v>80</v>
      </c>
    </row>
    <row r="217" s="2" customFormat="1">
      <c r="A217" s="38"/>
      <c r="B217" s="39"/>
      <c r="C217" s="40"/>
      <c r="D217" s="230" t="s">
        <v>146</v>
      </c>
      <c r="E217" s="40"/>
      <c r="F217" s="231" t="s">
        <v>820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146</v>
      </c>
      <c r="AU217" s="17" t="s">
        <v>80</v>
      </c>
    </row>
    <row r="218" s="2" customFormat="1" ht="16.5" customHeight="1">
      <c r="A218" s="38"/>
      <c r="B218" s="39"/>
      <c r="C218" s="212" t="s">
        <v>587</v>
      </c>
      <c r="D218" s="212" t="s">
        <v>137</v>
      </c>
      <c r="E218" s="213" t="s">
        <v>822</v>
      </c>
      <c r="F218" s="214" t="s">
        <v>823</v>
      </c>
      <c r="G218" s="215" t="s">
        <v>180</v>
      </c>
      <c r="H218" s="216">
        <v>30</v>
      </c>
      <c r="I218" s="217"/>
      <c r="J218" s="218">
        <f>ROUND(I218*H218,2)</f>
        <v>0</v>
      </c>
      <c r="K218" s="214" t="s">
        <v>141</v>
      </c>
      <c r="L218" s="44"/>
      <c r="M218" s="219" t="s">
        <v>19</v>
      </c>
      <c r="N218" s="220" t="s">
        <v>44</v>
      </c>
      <c r="O218" s="84"/>
      <c r="P218" s="221">
        <f>O218*H218</f>
        <v>0</v>
      </c>
      <c r="Q218" s="221">
        <v>0.00012</v>
      </c>
      <c r="R218" s="221">
        <f>Q218*H218</f>
        <v>0.0035999999999999999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181</v>
      </c>
      <c r="AT218" s="223" t="s">
        <v>137</v>
      </c>
      <c r="AU218" s="223" t="s">
        <v>80</v>
      </c>
      <c r="AY218" s="17" t="s">
        <v>134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80</v>
      </c>
      <c r="BK218" s="224">
        <f>ROUND(I218*H218,2)</f>
        <v>0</v>
      </c>
      <c r="BL218" s="17" t="s">
        <v>181</v>
      </c>
      <c r="BM218" s="223" t="s">
        <v>1096</v>
      </c>
    </row>
    <row r="219" s="2" customFormat="1">
      <c r="A219" s="38"/>
      <c r="B219" s="39"/>
      <c r="C219" s="40"/>
      <c r="D219" s="225" t="s">
        <v>144</v>
      </c>
      <c r="E219" s="40"/>
      <c r="F219" s="226" t="s">
        <v>825</v>
      </c>
      <c r="G219" s="40"/>
      <c r="H219" s="40"/>
      <c r="I219" s="227"/>
      <c r="J219" s="40"/>
      <c r="K219" s="40"/>
      <c r="L219" s="44"/>
      <c r="M219" s="228"/>
      <c r="N219" s="229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144</v>
      </c>
      <c r="AU219" s="17" t="s">
        <v>80</v>
      </c>
    </row>
    <row r="220" s="2" customFormat="1">
      <c r="A220" s="38"/>
      <c r="B220" s="39"/>
      <c r="C220" s="40"/>
      <c r="D220" s="230" t="s">
        <v>146</v>
      </c>
      <c r="E220" s="40"/>
      <c r="F220" s="231" t="s">
        <v>826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146</v>
      </c>
      <c r="AU220" s="17" t="s">
        <v>80</v>
      </c>
    </row>
    <row r="221" s="2" customFormat="1" ht="16.5" customHeight="1">
      <c r="A221" s="38"/>
      <c r="B221" s="39"/>
      <c r="C221" s="212" t="s">
        <v>593</v>
      </c>
      <c r="D221" s="212" t="s">
        <v>137</v>
      </c>
      <c r="E221" s="213" t="s">
        <v>828</v>
      </c>
      <c r="F221" s="214" t="s">
        <v>829</v>
      </c>
      <c r="G221" s="215" t="s">
        <v>180</v>
      </c>
      <c r="H221" s="216">
        <v>30</v>
      </c>
      <c r="I221" s="217"/>
      <c r="J221" s="218">
        <f>ROUND(I221*H221,2)</f>
        <v>0</v>
      </c>
      <c r="K221" s="214" t="s">
        <v>141</v>
      </c>
      <c r="L221" s="44"/>
      <c r="M221" s="219" t="s">
        <v>19</v>
      </c>
      <c r="N221" s="220" t="s">
        <v>44</v>
      </c>
      <c r="O221" s="84"/>
      <c r="P221" s="221">
        <f>O221*H221</f>
        <v>0</v>
      </c>
      <c r="Q221" s="221">
        <v>0.00010000000000000001</v>
      </c>
      <c r="R221" s="221">
        <f>Q221*H221</f>
        <v>0.0030000000000000001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181</v>
      </c>
      <c r="AT221" s="223" t="s">
        <v>137</v>
      </c>
      <c r="AU221" s="223" t="s">
        <v>80</v>
      </c>
      <c r="AY221" s="17" t="s">
        <v>134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80</v>
      </c>
      <c r="BK221" s="224">
        <f>ROUND(I221*H221,2)</f>
        <v>0</v>
      </c>
      <c r="BL221" s="17" t="s">
        <v>181</v>
      </c>
      <c r="BM221" s="223" t="s">
        <v>1097</v>
      </c>
    </row>
    <row r="222" s="2" customFormat="1">
      <c r="A222" s="38"/>
      <c r="B222" s="39"/>
      <c r="C222" s="40"/>
      <c r="D222" s="225" t="s">
        <v>144</v>
      </c>
      <c r="E222" s="40"/>
      <c r="F222" s="226" t="s">
        <v>831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144</v>
      </c>
      <c r="AU222" s="17" t="s">
        <v>80</v>
      </c>
    </row>
    <row r="223" s="2" customFormat="1">
      <c r="A223" s="38"/>
      <c r="B223" s="39"/>
      <c r="C223" s="40"/>
      <c r="D223" s="230" t="s">
        <v>146</v>
      </c>
      <c r="E223" s="40"/>
      <c r="F223" s="231" t="s">
        <v>832</v>
      </c>
      <c r="G223" s="40"/>
      <c r="H223" s="40"/>
      <c r="I223" s="227"/>
      <c r="J223" s="40"/>
      <c r="K223" s="40"/>
      <c r="L223" s="44"/>
      <c r="M223" s="228"/>
      <c r="N223" s="229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146</v>
      </c>
      <c r="AU223" s="17" t="s">
        <v>80</v>
      </c>
    </row>
    <row r="224" s="2" customFormat="1" ht="16.5" customHeight="1">
      <c r="A224" s="38"/>
      <c r="B224" s="39"/>
      <c r="C224" s="212" t="s">
        <v>597</v>
      </c>
      <c r="D224" s="212" t="s">
        <v>137</v>
      </c>
      <c r="E224" s="213" t="s">
        <v>1098</v>
      </c>
      <c r="F224" s="214" t="s">
        <v>1099</v>
      </c>
      <c r="G224" s="215" t="s">
        <v>180</v>
      </c>
      <c r="H224" s="216">
        <v>753</v>
      </c>
      <c r="I224" s="217"/>
      <c r="J224" s="218">
        <f>ROUND(I224*H224,2)</f>
        <v>0</v>
      </c>
      <c r="K224" s="214" t="s">
        <v>141</v>
      </c>
      <c r="L224" s="44"/>
      <c r="M224" s="219" t="s">
        <v>19</v>
      </c>
      <c r="N224" s="220" t="s">
        <v>44</v>
      </c>
      <c r="O224" s="84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181</v>
      </c>
      <c r="AT224" s="223" t="s">
        <v>137</v>
      </c>
      <c r="AU224" s="223" t="s">
        <v>80</v>
      </c>
      <c r="AY224" s="17" t="s">
        <v>134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181</v>
      </c>
      <c r="BM224" s="223" t="s">
        <v>1100</v>
      </c>
    </row>
    <row r="225" s="2" customFormat="1">
      <c r="A225" s="38"/>
      <c r="B225" s="39"/>
      <c r="C225" s="40"/>
      <c r="D225" s="225" t="s">
        <v>144</v>
      </c>
      <c r="E225" s="40"/>
      <c r="F225" s="226" t="s">
        <v>1101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144</v>
      </c>
      <c r="AU225" s="17" t="s">
        <v>80</v>
      </c>
    </row>
    <row r="226" s="2" customFormat="1">
      <c r="A226" s="38"/>
      <c r="B226" s="39"/>
      <c r="C226" s="40"/>
      <c r="D226" s="230" t="s">
        <v>146</v>
      </c>
      <c r="E226" s="40"/>
      <c r="F226" s="231" t="s">
        <v>1102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146</v>
      </c>
      <c r="AU226" s="17" t="s">
        <v>80</v>
      </c>
    </row>
    <row r="227" s="13" customFormat="1">
      <c r="A227" s="13"/>
      <c r="B227" s="232"/>
      <c r="C227" s="233"/>
      <c r="D227" s="225" t="s">
        <v>153</v>
      </c>
      <c r="E227" s="234" t="s">
        <v>19</v>
      </c>
      <c r="F227" s="235" t="s">
        <v>1103</v>
      </c>
      <c r="G227" s="233"/>
      <c r="H227" s="236">
        <v>753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153</v>
      </c>
      <c r="AU227" s="242" t="s">
        <v>80</v>
      </c>
      <c r="AV227" s="13" t="s">
        <v>82</v>
      </c>
      <c r="AW227" s="13" t="s">
        <v>32</v>
      </c>
      <c r="AX227" s="13" t="s">
        <v>80</v>
      </c>
      <c r="AY227" s="242" t="s">
        <v>134</v>
      </c>
    </row>
    <row r="228" s="2" customFormat="1" ht="16.5" customHeight="1">
      <c r="A228" s="38"/>
      <c r="B228" s="39"/>
      <c r="C228" s="212" t="s">
        <v>603</v>
      </c>
      <c r="D228" s="212" t="s">
        <v>137</v>
      </c>
      <c r="E228" s="213" t="s">
        <v>1104</v>
      </c>
      <c r="F228" s="214" t="s">
        <v>1105</v>
      </c>
      <c r="G228" s="215" t="s">
        <v>180</v>
      </c>
      <c r="H228" s="216">
        <v>48</v>
      </c>
      <c r="I228" s="217"/>
      <c r="J228" s="218">
        <f>ROUND(I228*H228,2)</f>
        <v>0</v>
      </c>
      <c r="K228" s="214" t="s">
        <v>141</v>
      </c>
      <c r="L228" s="44"/>
      <c r="M228" s="219" t="s">
        <v>19</v>
      </c>
      <c r="N228" s="220" t="s">
        <v>44</v>
      </c>
      <c r="O228" s="84"/>
      <c r="P228" s="221">
        <f>O228*H228</f>
        <v>0</v>
      </c>
      <c r="Q228" s="221">
        <v>0.00023000000000000001</v>
      </c>
      <c r="R228" s="221">
        <f>Q228*H228</f>
        <v>0.011040000000000001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181</v>
      </c>
      <c r="AT228" s="223" t="s">
        <v>137</v>
      </c>
      <c r="AU228" s="223" t="s">
        <v>80</v>
      </c>
      <c r="AY228" s="17" t="s">
        <v>134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80</v>
      </c>
      <c r="BK228" s="224">
        <f>ROUND(I228*H228,2)</f>
        <v>0</v>
      </c>
      <c r="BL228" s="17" t="s">
        <v>181</v>
      </c>
      <c r="BM228" s="223" t="s">
        <v>1106</v>
      </c>
    </row>
    <row r="229" s="2" customFormat="1">
      <c r="A229" s="38"/>
      <c r="B229" s="39"/>
      <c r="C229" s="40"/>
      <c r="D229" s="225" t="s">
        <v>144</v>
      </c>
      <c r="E229" s="40"/>
      <c r="F229" s="226" t="s">
        <v>1107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144</v>
      </c>
      <c r="AU229" s="17" t="s">
        <v>80</v>
      </c>
    </row>
    <row r="230" s="2" customFormat="1">
      <c r="A230" s="38"/>
      <c r="B230" s="39"/>
      <c r="C230" s="40"/>
      <c r="D230" s="230" t="s">
        <v>146</v>
      </c>
      <c r="E230" s="40"/>
      <c r="F230" s="231" t="s">
        <v>1108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146</v>
      </c>
      <c r="AU230" s="17" t="s">
        <v>80</v>
      </c>
    </row>
    <row r="231" s="13" customFormat="1">
      <c r="A231" s="13"/>
      <c r="B231" s="232"/>
      <c r="C231" s="233"/>
      <c r="D231" s="225" t="s">
        <v>153</v>
      </c>
      <c r="E231" s="234" t="s">
        <v>19</v>
      </c>
      <c r="F231" s="235" t="s">
        <v>1006</v>
      </c>
      <c r="G231" s="233"/>
      <c r="H231" s="236">
        <v>48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153</v>
      </c>
      <c r="AU231" s="242" t="s">
        <v>80</v>
      </c>
      <c r="AV231" s="13" t="s">
        <v>82</v>
      </c>
      <c r="AW231" s="13" t="s">
        <v>32</v>
      </c>
      <c r="AX231" s="13" t="s">
        <v>80</v>
      </c>
      <c r="AY231" s="242" t="s">
        <v>134</v>
      </c>
    </row>
    <row r="232" s="2" customFormat="1" ht="16.5" customHeight="1">
      <c r="A232" s="38"/>
      <c r="B232" s="39"/>
      <c r="C232" s="212" t="s">
        <v>607</v>
      </c>
      <c r="D232" s="212" t="s">
        <v>137</v>
      </c>
      <c r="E232" s="213" t="s">
        <v>1109</v>
      </c>
      <c r="F232" s="214" t="s">
        <v>1110</v>
      </c>
      <c r="G232" s="215" t="s">
        <v>180</v>
      </c>
      <c r="H232" s="216">
        <v>48</v>
      </c>
      <c r="I232" s="217"/>
      <c r="J232" s="218">
        <f>ROUND(I232*H232,2)</f>
        <v>0</v>
      </c>
      <c r="K232" s="214" t="s">
        <v>141</v>
      </c>
      <c r="L232" s="44"/>
      <c r="M232" s="219" t="s">
        <v>19</v>
      </c>
      <c r="N232" s="220" t="s">
        <v>44</v>
      </c>
      <c r="O232" s="84"/>
      <c r="P232" s="221">
        <f>O232*H232</f>
        <v>0</v>
      </c>
      <c r="Q232" s="221">
        <v>0.00073999999999999999</v>
      </c>
      <c r="R232" s="221">
        <f>Q232*H232</f>
        <v>0.035519999999999996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181</v>
      </c>
      <c r="AT232" s="223" t="s">
        <v>137</v>
      </c>
      <c r="AU232" s="223" t="s">
        <v>80</v>
      </c>
      <c r="AY232" s="17" t="s">
        <v>134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80</v>
      </c>
      <c r="BK232" s="224">
        <f>ROUND(I232*H232,2)</f>
        <v>0</v>
      </c>
      <c r="BL232" s="17" t="s">
        <v>181</v>
      </c>
      <c r="BM232" s="223" t="s">
        <v>1111</v>
      </c>
    </row>
    <row r="233" s="2" customFormat="1">
      <c r="A233" s="38"/>
      <c r="B233" s="39"/>
      <c r="C233" s="40"/>
      <c r="D233" s="225" t="s">
        <v>144</v>
      </c>
      <c r="E233" s="40"/>
      <c r="F233" s="226" t="s">
        <v>1112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144</v>
      </c>
      <c r="AU233" s="17" t="s">
        <v>80</v>
      </c>
    </row>
    <row r="234" s="2" customFormat="1">
      <c r="A234" s="38"/>
      <c r="B234" s="39"/>
      <c r="C234" s="40"/>
      <c r="D234" s="230" t="s">
        <v>146</v>
      </c>
      <c r="E234" s="40"/>
      <c r="F234" s="231" t="s">
        <v>1113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146</v>
      </c>
      <c r="AU234" s="17" t="s">
        <v>80</v>
      </c>
    </row>
    <row r="235" s="13" customFormat="1">
      <c r="A235" s="13"/>
      <c r="B235" s="232"/>
      <c r="C235" s="233"/>
      <c r="D235" s="225" t="s">
        <v>153</v>
      </c>
      <c r="E235" s="234" t="s">
        <v>19</v>
      </c>
      <c r="F235" s="235" t="s">
        <v>1006</v>
      </c>
      <c r="G235" s="233"/>
      <c r="H235" s="236">
        <v>48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153</v>
      </c>
      <c r="AU235" s="242" t="s">
        <v>80</v>
      </c>
      <c r="AV235" s="13" t="s">
        <v>82</v>
      </c>
      <c r="AW235" s="13" t="s">
        <v>32</v>
      </c>
      <c r="AX235" s="13" t="s">
        <v>80</v>
      </c>
      <c r="AY235" s="242" t="s">
        <v>134</v>
      </c>
    </row>
    <row r="236" s="2" customFormat="1" ht="16.5" customHeight="1">
      <c r="A236" s="38"/>
      <c r="B236" s="39"/>
      <c r="C236" s="212" t="s">
        <v>613</v>
      </c>
      <c r="D236" s="212" t="s">
        <v>137</v>
      </c>
      <c r="E236" s="213" t="s">
        <v>1114</v>
      </c>
      <c r="F236" s="214" t="s">
        <v>1115</v>
      </c>
      <c r="G236" s="215" t="s">
        <v>180</v>
      </c>
      <c r="H236" s="216">
        <v>48</v>
      </c>
      <c r="I236" s="217"/>
      <c r="J236" s="218">
        <f>ROUND(I236*H236,2)</f>
        <v>0</v>
      </c>
      <c r="K236" s="214" t="s">
        <v>141</v>
      </c>
      <c r="L236" s="44"/>
      <c r="M236" s="219" t="s">
        <v>19</v>
      </c>
      <c r="N236" s="220" t="s">
        <v>44</v>
      </c>
      <c r="O236" s="84"/>
      <c r="P236" s="221">
        <f>O236*H236</f>
        <v>0</v>
      </c>
      <c r="Q236" s="221">
        <v>5.0000000000000002E-05</v>
      </c>
      <c r="R236" s="221">
        <f>Q236*H236</f>
        <v>0.0024000000000000002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181</v>
      </c>
      <c r="AT236" s="223" t="s">
        <v>137</v>
      </c>
      <c r="AU236" s="223" t="s">
        <v>80</v>
      </c>
      <c r="AY236" s="17" t="s">
        <v>134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80</v>
      </c>
      <c r="BK236" s="224">
        <f>ROUND(I236*H236,2)</f>
        <v>0</v>
      </c>
      <c r="BL236" s="17" t="s">
        <v>181</v>
      </c>
      <c r="BM236" s="223" t="s">
        <v>1116</v>
      </c>
    </row>
    <row r="237" s="2" customFormat="1">
      <c r="A237" s="38"/>
      <c r="B237" s="39"/>
      <c r="C237" s="40"/>
      <c r="D237" s="225" t="s">
        <v>144</v>
      </c>
      <c r="E237" s="40"/>
      <c r="F237" s="226" t="s">
        <v>1117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144</v>
      </c>
      <c r="AU237" s="17" t="s">
        <v>80</v>
      </c>
    </row>
    <row r="238" s="2" customFormat="1">
      <c r="A238" s="38"/>
      <c r="B238" s="39"/>
      <c r="C238" s="40"/>
      <c r="D238" s="230" t="s">
        <v>146</v>
      </c>
      <c r="E238" s="40"/>
      <c r="F238" s="231" t="s">
        <v>1118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146</v>
      </c>
      <c r="AU238" s="17" t="s">
        <v>80</v>
      </c>
    </row>
    <row r="239" s="13" customFormat="1">
      <c r="A239" s="13"/>
      <c r="B239" s="232"/>
      <c r="C239" s="233"/>
      <c r="D239" s="225" t="s">
        <v>153</v>
      </c>
      <c r="E239" s="234" t="s">
        <v>19</v>
      </c>
      <c r="F239" s="235" t="s">
        <v>1006</v>
      </c>
      <c r="G239" s="233"/>
      <c r="H239" s="236">
        <v>48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153</v>
      </c>
      <c r="AU239" s="242" t="s">
        <v>80</v>
      </c>
      <c r="AV239" s="13" t="s">
        <v>82</v>
      </c>
      <c r="AW239" s="13" t="s">
        <v>32</v>
      </c>
      <c r="AX239" s="13" t="s">
        <v>80</v>
      </c>
      <c r="AY239" s="242" t="s">
        <v>134</v>
      </c>
    </row>
    <row r="240" s="2" customFormat="1" ht="16.5" customHeight="1">
      <c r="A240" s="38"/>
      <c r="B240" s="39"/>
      <c r="C240" s="212" t="s">
        <v>617</v>
      </c>
      <c r="D240" s="212" t="s">
        <v>137</v>
      </c>
      <c r="E240" s="213" t="s">
        <v>1119</v>
      </c>
      <c r="F240" s="214" t="s">
        <v>1120</v>
      </c>
      <c r="G240" s="215" t="s">
        <v>180</v>
      </c>
      <c r="H240" s="216">
        <v>705</v>
      </c>
      <c r="I240" s="217"/>
      <c r="J240" s="218">
        <f>ROUND(I240*H240,2)</f>
        <v>0</v>
      </c>
      <c r="K240" s="214" t="s">
        <v>141</v>
      </c>
      <c r="L240" s="44"/>
      <c r="M240" s="219" t="s">
        <v>19</v>
      </c>
      <c r="N240" s="220" t="s">
        <v>44</v>
      </c>
      <c r="O240" s="84"/>
      <c r="P240" s="221">
        <f>O240*H240</f>
        <v>0</v>
      </c>
      <c r="Q240" s="221">
        <v>0.00092000000000000003</v>
      </c>
      <c r="R240" s="221">
        <f>Q240*H240</f>
        <v>0.64860000000000007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181</v>
      </c>
      <c r="AT240" s="223" t="s">
        <v>137</v>
      </c>
      <c r="AU240" s="223" t="s">
        <v>80</v>
      </c>
      <c r="AY240" s="17" t="s">
        <v>134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80</v>
      </c>
      <c r="BK240" s="224">
        <f>ROUND(I240*H240,2)</f>
        <v>0</v>
      </c>
      <c r="BL240" s="17" t="s">
        <v>181</v>
      </c>
      <c r="BM240" s="223" t="s">
        <v>1121</v>
      </c>
    </row>
    <row r="241" s="2" customFormat="1">
      <c r="A241" s="38"/>
      <c r="B241" s="39"/>
      <c r="C241" s="40"/>
      <c r="D241" s="225" t="s">
        <v>144</v>
      </c>
      <c r="E241" s="40"/>
      <c r="F241" s="226" t="s">
        <v>1122</v>
      </c>
      <c r="G241" s="40"/>
      <c r="H241" s="40"/>
      <c r="I241" s="227"/>
      <c r="J241" s="40"/>
      <c r="K241" s="40"/>
      <c r="L241" s="44"/>
      <c r="M241" s="228"/>
      <c r="N241" s="229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144</v>
      </c>
      <c r="AU241" s="17" t="s">
        <v>80</v>
      </c>
    </row>
    <row r="242" s="2" customFormat="1">
      <c r="A242" s="38"/>
      <c r="B242" s="39"/>
      <c r="C242" s="40"/>
      <c r="D242" s="230" t="s">
        <v>146</v>
      </c>
      <c r="E242" s="40"/>
      <c r="F242" s="231" t="s">
        <v>1123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146</v>
      </c>
      <c r="AU242" s="17" t="s">
        <v>80</v>
      </c>
    </row>
    <row r="243" s="13" customFormat="1">
      <c r="A243" s="13"/>
      <c r="B243" s="232"/>
      <c r="C243" s="233"/>
      <c r="D243" s="225" t="s">
        <v>153</v>
      </c>
      <c r="E243" s="234" t="s">
        <v>19</v>
      </c>
      <c r="F243" s="235" t="s">
        <v>1000</v>
      </c>
      <c r="G243" s="233"/>
      <c r="H243" s="236">
        <v>705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153</v>
      </c>
      <c r="AU243" s="242" t="s">
        <v>80</v>
      </c>
      <c r="AV243" s="13" t="s">
        <v>82</v>
      </c>
      <c r="AW243" s="13" t="s">
        <v>32</v>
      </c>
      <c r="AX243" s="13" t="s">
        <v>80</v>
      </c>
      <c r="AY243" s="242" t="s">
        <v>134</v>
      </c>
    </row>
    <row r="244" s="12" customFormat="1" ht="25.92" customHeight="1">
      <c r="A244" s="12"/>
      <c r="B244" s="196"/>
      <c r="C244" s="197"/>
      <c r="D244" s="198" t="s">
        <v>72</v>
      </c>
      <c r="E244" s="199" t="s">
        <v>173</v>
      </c>
      <c r="F244" s="199" t="s">
        <v>174</v>
      </c>
      <c r="G244" s="197"/>
      <c r="H244" s="197"/>
      <c r="I244" s="200"/>
      <c r="J244" s="201">
        <f>BK244</f>
        <v>0</v>
      </c>
      <c r="K244" s="197"/>
      <c r="L244" s="202"/>
      <c r="M244" s="203"/>
      <c r="N244" s="204"/>
      <c r="O244" s="204"/>
      <c r="P244" s="205">
        <f>P245</f>
        <v>0</v>
      </c>
      <c r="Q244" s="204"/>
      <c r="R244" s="205">
        <f>R245</f>
        <v>0.017972099999999998</v>
      </c>
      <c r="S244" s="204"/>
      <c r="T244" s="206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7" t="s">
        <v>82</v>
      </c>
      <c r="AT244" s="208" t="s">
        <v>72</v>
      </c>
      <c r="AU244" s="208" t="s">
        <v>73</v>
      </c>
      <c r="AY244" s="207" t="s">
        <v>134</v>
      </c>
      <c r="BK244" s="209">
        <f>BK245</f>
        <v>0</v>
      </c>
    </row>
    <row r="245" s="12" customFormat="1" ht="22.8" customHeight="1">
      <c r="A245" s="12"/>
      <c r="B245" s="196"/>
      <c r="C245" s="197"/>
      <c r="D245" s="198" t="s">
        <v>72</v>
      </c>
      <c r="E245" s="210" t="s">
        <v>1124</v>
      </c>
      <c r="F245" s="210" t="s">
        <v>1125</v>
      </c>
      <c r="G245" s="197"/>
      <c r="H245" s="197"/>
      <c r="I245" s="200"/>
      <c r="J245" s="211">
        <f>BK245</f>
        <v>0</v>
      </c>
      <c r="K245" s="197"/>
      <c r="L245" s="202"/>
      <c r="M245" s="203"/>
      <c r="N245" s="204"/>
      <c r="O245" s="204"/>
      <c r="P245" s="205">
        <f>SUM(P246:P251)</f>
        <v>0</v>
      </c>
      <c r="Q245" s="204"/>
      <c r="R245" s="205">
        <f>SUM(R246:R251)</f>
        <v>0.017972099999999998</v>
      </c>
      <c r="S245" s="204"/>
      <c r="T245" s="206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7" t="s">
        <v>82</v>
      </c>
      <c r="AT245" s="208" t="s">
        <v>72</v>
      </c>
      <c r="AU245" s="208" t="s">
        <v>80</v>
      </c>
      <c r="AY245" s="207" t="s">
        <v>134</v>
      </c>
      <c r="BK245" s="209">
        <f>SUM(BK246:BK251)</f>
        <v>0</v>
      </c>
    </row>
    <row r="246" s="2" customFormat="1" ht="16.5" customHeight="1">
      <c r="A246" s="38"/>
      <c r="B246" s="39"/>
      <c r="C246" s="212" t="s">
        <v>623</v>
      </c>
      <c r="D246" s="212" t="s">
        <v>137</v>
      </c>
      <c r="E246" s="213" t="s">
        <v>1126</v>
      </c>
      <c r="F246" s="214" t="s">
        <v>1127</v>
      </c>
      <c r="G246" s="215" t="s">
        <v>180</v>
      </c>
      <c r="H246" s="216">
        <v>51.399999999999999</v>
      </c>
      <c r="I246" s="217"/>
      <c r="J246" s="218">
        <f>ROUND(I246*H246,2)</f>
        <v>0</v>
      </c>
      <c r="K246" s="214" t="s">
        <v>141</v>
      </c>
      <c r="L246" s="44"/>
      <c r="M246" s="219" t="s">
        <v>19</v>
      </c>
      <c r="N246" s="220" t="s">
        <v>44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181</v>
      </c>
      <c r="AT246" s="223" t="s">
        <v>137</v>
      </c>
      <c r="AU246" s="223" t="s">
        <v>82</v>
      </c>
      <c r="AY246" s="17" t="s">
        <v>134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80</v>
      </c>
      <c r="BK246" s="224">
        <f>ROUND(I246*H246,2)</f>
        <v>0</v>
      </c>
      <c r="BL246" s="17" t="s">
        <v>181</v>
      </c>
      <c r="BM246" s="223" t="s">
        <v>1128</v>
      </c>
    </row>
    <row r="247" s="2" customFormat="1">
      <c r="A247" s="38"/>
      <c r="B247" s="39"/>
      <c r="C247" s="40"/>
      <c r="D247" s="225" t="s">
        <v>144</v>
      </c>
      <c r="E247" s="40"/>
      <c r="F247" s="226" t="s">
        <v>1129</v>
      </c>
      <c r="G247" s="40"/>
      <c r="H247" s="40"/>
      <c r="I247" s="227"/>
      <c r="J247" s="40"/>
      <c r="K247" s="40"/>
      <c r="L247" s="44"/>
      <c r="M247" s="228"/>
      <c r="N247" s="229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144</v>
      </c>
      <c r="AU247" s="17" t="s">
        <v>82</v>
      </c>
    </row>
    <row r="248" s="2" customFormat="1">
      <c r="A248" s="38"/>
      <c r="B248" s="39"/>
      <c r="C248" s="40"/>
      <c r="D248" s="230" t="s">
        <v>146</v>
      </c>
      <c r="E248" s="40"/>
      <c r="F248" s="231" t="s">
        <v>1130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146</v>
      </c>
      <c r="AU248" s="17" t="s">
        <v>82</v>
      </c>
    </row>
    <row r="249" s="2" customFormat="1" ht="16.5" customHeight="1">
      <c r="A249" s="38"/>
      <c r="B249" s="39"/>
      <c r="C249" s="251" t="s">
        <v>627</v>
      </c>
      <c r="D249" s="251" t="s">
        <v>390</v>
      </c>
      <c r="E249" s="252" t="s">
        <v>1131</v>
      </c>
      <c r="F249" s="253" t="s">
        <v>1132</v>
      </c>
      <c r="G249" s="254" t="s">
        <v>180</v>
      </c>
      <c r="H249" s="255">
        <v>59.906999999999996</v>
      </c>
      <c r="I249" s="256"/>
      <c r="J249" s="257">
        <f>ROUND(I249*H249,2)</f>
        <v>0</v>
      </c>
      <c r="K249" s="253" t="s">
        <v>141</v>
      </c>
      <c r="L249" s="258"/>
      <c r="M249" s="259" t="s">
        <v>19</v>
      </c>
      <c r="N249" s="260" t="s">
        <v>44</v>
      </c>
      <c r="O249" s="84"/>
      <c r="P249" s="221">
        <f>O249*H249</f>
        <v>0</v>
      </c>
      <c r="Q249" s="221">
        <v>0.00029999999999999997</v>
      </c>
      <c r="R249" s="221">
        <f>Q249*H249</f>
        <v>0.017972099999999998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431</v>
      </c>
      <c r="AT249" s="223" t="s">
        <v>390</v>
      </c>
      <c r="AU249" s="223" t="s">
        <v>82</v>
      </c>
      <c r="AY249" s="17" t="s">
        <v>134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80</v>
      </c>
      <c r="BK249" s="224">
        <f>ROUND(I249*H249,2)</f>
        <v>0</v>
      </c>
      <c r="BL249" s="17" t="s">
        <v>181</v>
      </c>
      <c r="BM249" s="223" t="s">
        <v>1133</v>
      </c>
    </row>
    <row r="250" s="2" customFormat="1">
      <c r="A250" s="38"/>
      <c r="B250" s="39"/>
      <c r="C250" s="40"/>
      <c r="D250" s="225" t="s">
        <v>144</v>
      </c>
      <c r="E250" s="40"/>
      <c r="F250" s="226" t="s">
        <v>1132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144</v>
      </c>
      <c r="AU250" s="17" t="s">
        <v>82</v>
      </c>
    </row>
    <row r="251" s="13" customFormat="1">
      <c r="A251" s="13"/>
      <c r="B251" s="232"/>
      <c r="C251" s="233"/>
      <c r="D251" s="225" t="s">
        <v>153</v>
      </c>
      <c r="E251" s="233"/>
      <c r="F251" s="235" t="s">
        <v>1134</v>
      </c>
      <c r="G251" s="233"/>
      <c r="H251" s="236">
        <v>59.906999999999996</v>
      </c>
      <c r="I251" s="237"/>
      <c r="J251" s="233"/>
      <c r="K251" s="233"/>
      <c r="L251" s="238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153</v>
      </c>
      <c r="AU251" s="242" t="s">
        <v>82</v>
      </c>
      <c r="AV251" s="13" t="s">
        <v>82</v>
      </c>
      <c r="AW251" s="13" t="s">
        <v>4</v>
      </c>
      <c r="AX251" s="13" t="s">
        <v>80</v>
      </c>
      <c r="AY251" s="242" t="s">
        <v>134</v>
      </c>
    </row>
    <row r="252" s="2" customFormat="1" ht="6.96" customHeight="1">
      <c r="A252" s="38"/>
      <c r="B252" s="59"/>
      <c r="C252" s="60"/>
      <c r="D252" s="60"/>
      <c r="E252" s="60"/>
      <c r="F252" s="60"/>
      <c r="G252" s="60"/>
      <c r="H252" s="60"/>
      <c r="I252" s="60"/>
      <c r="J252" s="60"/>
      <c r="K252" s="60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wHrDRMUrmCED9or0IulIotcYUwvKqNLFbIT9ybcNKhDPfBDQ7Rq6i/0jv1rbcf0F4IWwE6maoppThlwjz8hY0g==" hashValue="TaxHWPjexLts/zuxqiOWV0buF/hyPsu1fcckTKISpGmXI2N0I+WRS9qyEr70FFnevhpg8wi1lIXcb4+jAt1WFw==" algorithmName="SHA-512" password="CC35"/>
  <autoFilter ref="C88:K2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111251101"/>
    <hyperlink ref="F97" r:id="rId2" display="https://podminky.urs.cz/item/CS_URS_2024_01/113106121"/>
    <hyperlink ref="F101" r:id="rId3" display="https://podminky.urs.cz/item/CS_URS_2024_01/113107131"/>
    <hyperlink ref="F104" r:id="rId4" display="https://podminky.urs.cz/item/CS_URS_2024_01/122211101"/>
    <hyperlink ref="F109" r:id="rId5" display="https://podminky.urs.cz/item/CS_URS_2024_01/619995001"/>
    <hyperlink ref="F113" r:id="rId6" display="https://podminky.urs.cz/item/CS_URS_2024_01/622121100"/>
    <hyperlink ref="F118" r:id="rId7" display="https://podminky.urs.cz/item/CS_URS_2024_01/622131100"/>
    <hyperlink ref="F123" r:id="rId8" display="https://podminky.urs.cz/item/CS_URS_2024_01/622311121"/>
    <hyperlink ref="F128" r:id="rId9" display="https://podminky.urs.cz/item/CS_URS_2024_01/622311191"/>
    <hyperlink ref="F133" r:id="rId10" display="https://podminky.urs.cz/item/CS_URS_2024_01/622316191"/>
    <hyperlink ref="F137" r:id="rId11" display="https://podminky.urs.cz/item/CS_URS_2024_01/629991001.R1"/>
    <hyperlink ref="F140" r:id="rId12" display="https://podminky.urs.cz/item/CS_URS_2024_01/629995213"/>
    <hyperlink ref="F144" r:id="rId13" display="https://podminky.urs.cz/item/CS_URS_2024_01/632682111"/>
    <hyperlink ref="F147" r:id="rId14" display="https://podminky.urs.cz/item/CS_URS_2024_01/637121115"/>
    <hyperlink ref="F150" r:id="rId15" display="https://podminky.urs.cz/item/CS_URS_2024_01/620991121R00"/>
    <hyperlink ref="F155" r:id="rId16" display="https://podminky.urs.cz/item/CS_URS_2024_01/62-002.RXX"/>
    <hyperlink ref="F158" r:id="rId17" display="https://podminky.urs.cz/item/CS_URS_2024_01/62-003.RXX"/>
    <hyperlink ref="F162" r:id="rId18" display="https://podminky.urs.cz/item/CS_URS_2024_01/916331112"/>
    <hyperlink ref="F167" r:id="rId19" display="https://podminky.urs.cz/item/CS_URS_2024_01/965081611.R1"/>
    <hyperlink ref="F171" r:id="rId20" display="https://podminky.urs.cz/item/CS_URS_2024_01/978013141"/>
    <hyperlink ref="F174" r:id="rId21" display="https://podminky.urs.cz/item/CS_URS_2024_01/978019391"/>
    <hyperlink ref="F179" r:id="rId22" display="https://podminky.urs.cz/item/CS_URS_2024_01/997013217"/>
    <hyperlink ref="F182" r:id="rId23" display="https://podminky.urs.cz/item/CS_URS_2024_01/997013501"/>
    <hyperlink ref="F185" r:id="rId24" display="https://podminky.urs.cz/item/CS_URS_2024_01/997013509"/>
    <hyperlink ref="F189" r:id="rId25" display="https://podminky.urs.cz/item/CS_URS_2024_01/997013631"/>
    <hyperlink ref="F192" r:id="rId26" display="https://podminky.urs.cz/item/CS_URS_2024_01/997231511"/>
    <hyperlink ref="F196" r:id="rId27" display="https://podminky.urs.cz/item/CS_URS_2024_01/998011003"/>
    <hyperlink ref="F200" r:id="rId28" display="https://podminky.urs.cz/item/CS_URS_2024_01/767661811"/>
    <hyperlink ref="F204" r:id="rId29" display="https://podminky.urs.cz/item/CS_URS_2024_01/767662110"/>
    <hyperlink ref="F208" r:id="rId30" display="https://podminky.urs.cz/item/CS_URS_2024_01/783301303"/>
    <hyperlink ref="F211" r:id="rId31" display="https://podminky.urs.cz/item/CS_URS_2024_01/783301401"/>
    <hyperlink ref="F214" r:id="rId32" display="https://podminky.urs.cz/item/CS_URS_2024_01/783314101"/>
    <hyperlink ref="F217" r:id="rId33" display="https://podminky.urs.cz/item/CS_URS_2024_01/783315101"/>
    <hyperlink ref="F220" r:id="rId34" display="https://podminky.urs.cz/item/CS_URS_2024_01/783317101"/>
    <hyperlink ref="F223" r:id="rId35" display="https://podminky.urs.cz/item/CS_URS_2024_01/783343101"/>
    <hyperlink ref="F226" r:id="rId36" display="https://podminky.urs.cz/item/CS_URS_2024_01/783801503"/>
    <hyperlink ref="F230" r:id="rId37" display="https://podminky.urs.cz/item/CS_URS_2024_01/783826625"/>
    <hyperlink ref="F234" r:id="rId38" display="https://podminky.urs.cz/item/CS_URS_2024_01/783827447"/>
    <hyperlink ref="F238" r:id="rId39" display="https://podminky.urs.cz/item/CS_URS_2024_01/783827449"/>
    <hyperlink ref="F242" r:id="rId40" display="https://podminky.urs.cz/item/CS_URS_2024_01/783827487"/>
    <hyperlink ref="F248" r:id="rId41" display="https://podminky.urs.cz/item/CS_URS_2024_01/7111611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1135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28. 5. 2024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2" t="s">
        <v>26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36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ROUND((SUM(BE81:BE115)),  2)</f>
        <v>0</v>
      </c>
      <c r="G33" s="38"/>
      <c r="H33" s="38"/>
      <c r="I33" s="157">
        <v>0.20999999999999999</v>
      </c>
      <c r="J33" s="156">
        <f>ROUND(((SUM(BE81:BE115))*I33),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ROUND((SUM(BF81:BF115)),  2)</f>
        <v>0</v>
      </c>
      <c r="G34" s="38"/>
      <c r="H34" s="38"/>
      <c r="I34" s="157">
        <v>0.12</v>
      </c>
      <c r="J34" s="156">
        <f>ROUND(((SUM(BF81:BF115))*I34),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ROUND((SUM(BG81:BG115)),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ROUND((SUM(BH81:BH115)),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ROUND((SUM(BI81:BI115)),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109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střechy a fasády tělocvičny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C - LEŠENÍ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Sokola Tůmy 402/12</v>
      </c>
      <c r="G52" s="40"/>
      <c r="H52" s="40"/>
      <c r="I52" s="32" t="s">
        <v>23</v>
      </c>
      <c r="J52" s="72" t="str">
        <f>IF(J12="","",J12)</f>
        <v>28. 5. 2024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110</v>
      </c>
      <c r="D57" s="171"/>
      <c r="E57" s="171"/>
      <c r="F57" s="171"/>
      <c r="G57" s="171"/>
      <c r="H57" s="171"/>
      <c r="I57" s="171"/>
      <c r="J57" s="172" t="s">
        <v>111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112</v>
      </c>
    </row>
    <row r="60" s="9" customFormat="1" ht="24.96" customHeight="1">
      <c r="A60" s="9"/>
      <c r="B60" s="174"/>
      <c r="C60" s="175"/>
      <c r="D60" s="176" t="s">
        <v>113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331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119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Oprava střechy a fasády tělocvičny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C - LEŠENÍ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Sokola Tůmy 402/12</v>
      </c>
      <c r="G75" s="40"/>
      <c r="H75" s="40"/>
      <c r="I75" s="32" t="s">
        <v>23</v>
      </c>
      <c r="J75" s="72" t="str">
        <f>IF(J12="","",J12)</f>
        <v>28. 5. 2024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>Amun Pro s.r.o.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120</v>
      </c>
      <c r="D80" s="188" t="s">
        <v>58</v>
      </c>
      <c r="E80" s="188" t="s">
        <v>54</v>
      </c>
      <c r="F80" s="188" t="s">
        <v>55</v>
      </c>
      <c r="G80" s="188" t="s">
        <v>121</v>
      </c>
      <c r="H80" s="188" t="s">
        <v>122</v>
      </c>
      <c r="I80" s="188" t="s">
        <v>123</v>
      </c>
      <c r="J80" s="188" t="s">
        <v>111</v>
      </c>
      <c r="K80" s="189" t="s">
        <v>124</v>
      </c>
      <c r="L80" s="190"/>
      <c r="M80" s="92" t="s">
        <v>19</v>
      </c>
      <c r="N80" s="93" t="s">
        <v>43</v>
      </c>
      <c r="O80" s="93" t="s">
        <v>125</v>
      </c>
      <c r="P80" s="93" t="s">
        <v>126</v>
      </c>
      <c r="Q80" s="93" t="s">
        <v>127</v>
      </c>
      <c r="R80" s="93" t="s">
        <v>128</v>
      </c>
      <c r="S80" s="93" t="s">
        <v>129</v>
      </c>
      <c r="T80" s="94" t="s">
        <v>130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131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0</v>
      </c>
      <c r="S81" s="96"/>
      <c r="T81" s="194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112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132</v>
      </c>
      <c r="F82" s="199" t="s">
        <v>133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80</v>
      </c>
      <c r="AT82" s="208" t="s">
        <v>72</v>
      </c>
      <c r="AU82" s="208" t="s">
        <v>73</v>
      </c>
      <c r="AY82" s="207" t="s">
        <v>134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201</v>
      </c>
      <c r="F83" s="210" t="s">
        <v>334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SUM(P84:P115)</f>
        <v>0</v>
      </c>
      <c r="Q83" s="204"/>
      <c r="R83" s="205">
        <f>SUM(R84:R115)</f>
        <v>0</v>
      </c>
      <c r="S83" s="204"/>
      <c r="T83" s="206">
        <f>SUM(T84:T115)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80</v>
      </c>
      <c r="AT83" s="208" t="s">
        <v>72</v>
      </c>
      <c r="AU83" s="208" t="s">
        <v>80</v>
      </c>
      <c r="AY83" s="207" t="s">
        <v>134</v>
      </c>
      <c r="BK83" s="209">
        <f>SUM(BK84:BK115)</f>
        <v>0</v>
      </c>
    </row>
    <row r="84" s="2" customFormat="1" ht="21.75" customHeight="1">
      <c r="A84" s="38"/>
      <c r="B84" s="39"/>
      <c r="C84" s="212" t="s">
        <v>80</v>
      </c>
      <c r="D84" s="212" t="s">
        <v>137</v>
      </c>
      <c r="E84" s="213" t="s">
        <v>1136</v>
      </c>
      <c r="F84" s="214" t="s">
        <v>1137</v>
      </c>
      <c r="G84" s="215" t="s">
        <v>180</v>
      </c>
      <c r="H84" s="216">
        <v>150</v>
      </c>
      <c r="I84" s="217"/>
      <c r="J84" s="218">
        <f>ROUND(I84*H84,2)</f>
        <v>0</v>
      </c>
      <c r="K84" s="214" t="s">
        <v>141</v>
      </c>
      <c r="L84" s="44"/>
      <c r="M84" s="219" t="s">
        <v>19</v>
      </c>
      <c r="N84" s="220" t="s">
        <v>44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142</v>
      </c>
      <c r="AT84" s="223" t="s">
        <v>137</v>
      </c>
      <c r="AU84" s="223" t="s">
        <v>82</v>
      </c>
      <c r="AY84" s="17" t="s">
        <v>134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80</v>
      </c>
      <c r="BK84" s="224">
        <f>ROUND(I84*H84,2)</f>
        <v>0</v>
      </c>
      <c r="BL84" s="17" t="s">
        <v>142</v>
      </c>
      <c r="BM84" s="223" t="s">
        <v>1138</v>
      </c>
    </row>
    <row r="85" s="2" customFormat="1">
      <c r="A85" s="38"/>
      <c r="B85" s="39"/>
      <c r="C85" s="40"/>
      <c r="D85" s="225" t="s">
        <v>144</v>
      </c>
      <c r="E85" s="40"/>
      <c r="F85" s="226" t="s">
        <v>1139</v>
      </c>
      <c r="G85" s="40"/>
      <c r="H85" s="40"/>
      <c r="I85" s="227"/>
      <c r="J85" s="40"/>
      <c r="K85" s="40"/>
      <c r="L85" s="44"/>
      <c r="M85" s="228"/>
      <c r="N85" s="229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144</v>
      </c>
      <c r="AU85" s="17" t="s">
        <v>82</v>
      </c>
    </row>
    <row r="86" s="2" customFormat="1">
      <c r="A86" s="38"/>
      <c r="B86" s="39"/>
      <c r="C86" s="40"/>
      <c r="D86" s="230" t="s">
        <v>146</v>
      </c>
      <c r="E86" s="40"/>
      <c r="F86" s="231" t="s">
        <v>1140</v>
      </c>
      <c r="G86" s="40"/>
      <c r="H86" s="40"/>
      <c r="I86" s="227"/>
      <c r="J86" s="40"/>
      <c r="K86" s="40"/>
      <c r="L86" s="44"/>
      <c r="M86" s="228"/>
      <c r="N86" s="229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146</v>
      </c>
      <c r="AU86" s="17" t="s">
        <v>82</v>
      </c>
    </row>
    <row r="87" s="2" customFormat="1" ht="24.15" customHeight="1">
      <c r="A87" s="38"/>
      <c r="B87" s="39"/>
      <c r="C87" s="212" t="s">
        <v>82</v>
      </c>
      <c r="D87" s="212" t="s">
        <v>137</v>
      </c>
      <c r="E87" s="213" t="s">
        <v>1141</v>
      </c>
      <c r="F87" s="214" t="s">
        <v>1142</v>
      </c>
      <c r="G87" s="215" t="s">
        <v>180</v>
      </c>
      <c r="H87" s="216">
        <v>13500</v>
      </c>
      <c r="I87" s="217"/>
      <c r="J87" s="218">
        <f>ROUND(I87*H87,2)</f>
        <v>0</v>
      </c>
      <c r="K87" s="214" t="s">
        <v>141</v>
      </c>
      <c r="L87" s="44"/>
      <c r="M87" s="219" t="s">
        <v>19</v>
      </c>
      <c r="N87" s="220" t="s">
        <v>44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142</v>
      </c>
      <c r="AT87" s="223" t="s">
        <v>137</v>
      </c>
      <c r="AU87" s="223" t="s">
        <v>82</v>
      </c>
      <c r="AY87" s="17" t="s">
        <v>134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80</v>
      </c>
      <c r="BK87" s="224">
        <f>ROUND(I87*H87,2)</f>
        <v>0</v>
      </c>
      <c r="BL87" s="17" t="s">
        <v>142</v>
      </c>
      <c r="BM87" s="223" t="s">
        <v>1143</v>
      </c>
    </row>
    <row r="88" s="2" customFormat="1">
      <c r="A88" s="38"/>
      <c r="B88" s="39"/>
      <c r="C88" s="40"/>
      <c r="D88" s="225" t="s">
        <v>144</v>
      </c>
      <c r="E88" s="40"/>
      <c r="F88" s="226" t="s">
        <v>1144</v>
      </c>
      <c r="G88" s="40"/>
      <c r="H88" s="40"/>
      <c r="I88" s="227"/>
      <c r="J88" s="40"/>
      <c r="K88" s="40"/>
      <c r="L88" s="44"/>
      <c r="M88" s="228"/>
      <c r="N88" s="229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144</v>
      </c>
      <c r="AU88" s="17" t="s">
        <v>82</v>
      </c>
    </row>
    <row r="89" s="2" customFormat="1">
      <c r="A89" s="38"/>
      <c r="B89" s="39"/>
      <c r="C89" s="40"/>
      <c r="D89" s="230" t="s">
        <v>146</v>
      </c>
      <c r="E89" s="40"/>
      <c r="F89" s="231" t="s">
        <v>1145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146</v>
      </c>
      <c r="AU89" s="17" t="s">
        <v>82</v>
      </c>
    </row>
    <row r="90" s="13" customFormat="1">
      <c r="A90" s="13"/>
      <c r="B90" s="232"/>
      <c r="C90" s="233"/>
      <c r="D90" s="225" t="s">
        <v>153</v>
      </c>
      <c r="E90" s="234" t="s">
        <v>19</v>
      </c>
      <c r="F90" s="235" t="s">
        <v>1146</v>
      </c>
      <c r="G90" s="233"/>
      <c r="H90" s="236">
        <v>13500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153</v>
      </c>
      <c r="AU90" s="242" t="s">
        <v>82</v>
      </c>
      <c r="AV90" s="13" t="s">
        <v>82</v>
      </c>
      <c r="AW90" s="13" t="s">
        <v>32</v>
      </c>
      <c r="AX90" s="13" t="s">
        <v>80</v>
      </c>
      <c r="AY90" s="242" t="s">
        <v>134</v>
      </c>
    </row>
    <row r="91" s="2" customFormat="1" ht="24.15" customHeight="1">
      <c r="A91" s="38"/>
      <c r="B91" s="39"/>
      <c r="C91" s="212" t="s">
        <v>155</v>
      </c>
      <c r="D91" s="212" t="s">
        <v>137</v>
      </c>
      <c r="E91" s="213" t="s">
        <v>1147</v>
      </c>
      <c r="F91" s="214" t="s">
        <v>1148</v>
      </c>
      <c r="G91" s="215" t="s">
        <v>180</v>
      </c>
      <c r="H91" s="216">
        <v>150</v>
      </c>
      <c r="I91" s="217"/>
      <c r="J91" s="218">
        <f>ROUND(I91*H91,2)</f>
        <v>0</v>
      </c>
      <c r="K91" s="214" t="s">
        <v>141</v>
      </c>
      <c r="L91" s="44"/>
      <c r="M91" s="219" t="s">
        <v>19</v>
      </c>
      <c r="N91" s="220" t="s">
        <v>44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142</v>
      </c>
      <c r="AT91" s="223" t="s">
        <v>137</v>
      </c>
      <c r="AU91" s="223" t="s">
        <v>82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142</v>
      </c>
      <c r="BM91" s="223" t="s">
        <v>1149</v>
      </c>
    </row>
    <row r="92" s="2" customFormat="1">
      <c r="A92" s="38"/>
      <c r="B92" s="39"/>
      <c r="C92" s="40"/>
      <c r="D92" s="225" t="s">
        <v>144</v>
      </c>
      <c r="E92" s="40"/>
      <c r="F92" s="226" t="s">
        <v>1150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144</v>
      </c>
      <c r="AU92" s="17" t="s">
        <v>82</v>
      </c>
    </row>
    <row r="93" s="2" customFormat="1">
      <c r="A93" s="38"/>
      <c r="B93" s="39"/>
      <c r="C93" s="40"/>
      <c r="D93" s="230" t="s">
        <v>146</v>
      </c>
      <c r="E93" s="40"/>
      <c r="F93" s="231" t="s">
        <v>1151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146</v>
      </c>
      <c r="AU93" s="17" t="s">
        <v>82</v>
      </c>
    </row>
    <row r="94" s="2" customFormat="1" ht="21.75" customHeight="1">
      <c r="A94" s="38"/>
      <c r="B94" s="39"/>
      <c r="C94" s="212" t="s">
        <v>142</v>
      </c>
      <c r="D94" s="212" t="s">
        <v>137</v>
      </c>
      <c r="E94" s="213" t="s">
        <v>1152</v>
      </c>
      <c r="F94" s="214" t="s">
        <v>1153</v>
      </c>
      <c r="G94" s="215" t="s">
        <v>180</v>
      </c>
      <c r="H94" s="216">
        <v>1200</v>
      </c>
      <c r="I94" s="217"/>
      <c r="J94" s="218">
        <f>ROUND(I94*H94,2)</f>
        <v>0</v>
      </c>
      <c r="K94" s="214" t="s">
        <v>141</v>
      </c>
      <c r="L94" s="44"/>
      <c r="M94" s="219" t="s">
        <v>19</v>
      </c>
      <c r="N94" s="220" t="s">
        <v>44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142</v>
      </c>
      <c r="AT94" s="223" t="s">
        <v>137</v>
      </c>
      <c r="AU94" s="223" t="s">
        <v>82</v>
      </c>
      <c r="AY94" s="17" t="s">
        <v>134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142</v>
      </c>
      <c r="BM94" s="223" t="s">
        <v>1154</v>
      </c>
    </row>
    <row r="95" s="2" customFormat="1">
      <c r="A95" s="38"/>
      <c r="B95" s="39"/>
      <c r="C95" s="40"/>
      <c r="D95" s="225" t="s">
        <v>144</v>
      </c>
      <c r="E95" s="40"/>
      <c r="F95" s="226" t="s">
        <v>1155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144</v>
      </c>
      <c r="AU95" s="17" t="s">
        <v>82</v>
      </c>
    </row>
    <row r="96" s="2" customFormat="1">
      <c r="A96" s="38"/>
      <c r="B96" s="39"/>
      <c r="C96" s="40"/>
      <c r="D96" s="230" t="s">
        <v>146</v>
      </c>
      <c r="E96" s="40"/>
      <c r="F96" s="231" t="s">
        <v>1156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146</v>
      </c>
      <c r="AU96" s="17" t="s">
        <v>82</v>
      </c>
    </row>
    <row r="97" s="13" customFormat="1">
      <c r="A97" s="13"/>
      <c r="B97" s="232"/>
      <c r="C97" s="233"/>
      <c r="D97" s="225" t="s">
        <v>153</v>
      </c>
      <c r="E97" s="234" t="s">
        <v>19</v>
      </c>
      <c r="F97" s="235" t="s">
        <v>1157</v>
      </c>
      <c r="G97" s="233"/>
      <c r="H97" s="236">
        <v>1200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153</v>
      </c>
      <c r="AU97" s="242" t="s">
        <v>82</v>
      </c>
      <c r="AV97" s="13" t="s">
        <v>82</v>
      </c>
      <c r="AW97" s="13" t="s">
        <v>32</v>
      </c>
      <c r="AX97" s="13" t="s">
        <v>80</v>
      </c>
      <c r="AY97" s="242" t="s">
        <v>134</v>
      </c>
    </row>
    <row r="98" s="2" customFormat="1" ht="24.15" customHeight="1">
      <c r="A98" s="38"/>
      <c r="B98" s="39"/>
      <c r="C98" s="212" t="s">
        <v>166</v>
      </c>
      <c r="D98" s="212" t="s">
        <v>137</v>
      </c>
      <c r="E98" s="213" t="s">
        <v>1158</v>
      </c>
      <c r="F98" s="214" t="s">
        <v>1159</v>
      </c>
      <c r="G98" s="215" t="s">
        <v>180</v>
      </c>
      <c r="H98" s="216">
        <v>108000</v>
      </c>
      <c r="I98" s="217"/>
      <c r="J98" s="218">
        <f>ROUND(I98*H98,2)</f>
        <v>0</v>
      </c>
      <c r="K98" s="214" t="s">
        <v>141</v>
      </c>
      <c r="L98" s="44"/>
      <c r="M98" s="219" t="s">
        <v>19</v>
      </c>
      <c r="N98" s="220" t="s">
        <v>44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142</v>
      </c>
      <c r="AT98" s="223" t="s">
        <v>137</v>
      </c>
      <c r="AU98" s="223" t="s">
        <v>82</v>
      </c>
      <c r="AY98" s="17" t="s">
        <v>134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142</v>
      </c>
      <c r="BM98" s="223" t="s">
        <v>1160</v>
      </c>
    </row>
    <row r="99" s="2" customFormat="1">
      <c r="A99" s="38"/>
      <c r="B99" s="39"/>
      <c r="C99" s="40"/>
      <c r="D99" s="225" t="s">
        <v>144</v>
      </c>
      <c r="E99" s="40"/>
      <c r="F99" s="226" t="s">
        <v>1161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144</v>
      </c>
      <c r="AU99" s="17" t="s">
        <v>82</v>
      </c>
    </row>
    <row r="100" s="2" customFormat="1">
      <c r="A100" s="38"/>
      <c r="B100" s="39"/>
      <c r="C100" s="40"/>
      <c r="D100" s="230" t="s">
        <v>146</v>
      </c>
      <c r="E100" s="40"/>
      <c r="F100" s="231" t="s">
        <v>1162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146</v>
      </c>
      <c r="AU100" s="17" t="s">
        <v>82</v>
      </c>
    </row>
    <row r="101" s="13" customFormat="1">
      <c r="A101" s="13"/>
      <c r="B101" s="232"/>
      <c r="C101" s="233"/>
      <c r="D101" s="225" t="s">
        <v>153</v>
      </c>
      <c r="E101" s="234" t="s">
        <v>19</v>
      </c>
      <c r="F101" s="235" t="s">
        <v>1163</v>
      </c>
      <c r="G101" s="233"/>
      <c r="H101" s="236">
        <v>108000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153</v>
      </c>
      <c r="AU101" s="242" t="s">
        <v>82</v>
      </c>
      <c r="AV101" s="13" t="s">
        <v>82</v>
      </c>
      <c r="AW101" s="13" t="s">
        <v>32</v>
      </c>
      <c r="AX101" s="13" t="s">
        <v>80</v>
      </c>
      <c r="AY101" s="242" t="s">
        <v>134</v>
      </c>
    </row>
    <row r="102" s="2" customFormat="1" ht="21.75" customHeight="1">
      <c r="A102" s="38"/>
      <c r="B102" s="39"/>
      <c r="C102" s="212" t="s">
        <v>177</v>
      </c>
      <c r="D102" s="212" t="s">
        <v>137</v>
      </c>
      <c r="E102" s="213" t="s">
        <v>1164</v>
      </c>
      <c r="F102" s="214" t="s">
        <v>1165</v>
      </c>
      <c r="G102" s="215" t="s">
        <v>180</v>
      </c>
      <c r="H102" s="216">
        <v>1200</v>
      </c>
      <c r="I102" s="217"/>
      <c r="J102" s="218">
        <f>ROUND(I102*H102,2)</f>
        <v>0</v>
      </c>
      <c r="K102" s="214" t="s">
        <v>141</v>
      </c>
      <c r="L102" s="44"/>
      <c r="M102" s="219" t="s">
        <v>19</v>
      </c>
      <c r="N102" s="220" t="s">
        <v>44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142</v>
      </c>
      <c r="AT102" s="223" t="s">
        <v>137</v>
      </c>
      <c r="AU102" s="223" t="s">
        <v>82</v>
      </c>
      <c r="AY102" s="17" t="s">
        <v>134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142</v>
      </c>
      <c r="BM102" s="223" t="s">
        <v>1166</v>
      </c>
    </row>
    <row r="103" s="2" customFormat="1">
      <c r="A103" s="38"/>
      <c r="B103" s="39"/>
      <c r="C103" s="40"/>
      <c r="D103" s="225" t="s">
        <v>144</v>
      </c>
      <c r="E103" s="40"/>
      <c r="F103" s="226" t="s">
        <v>1167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144</v>
      </c>
      <c r="AU103" s="17" t="s">
        <v>82</v>
      </c>
    </row>
    <row r="104" s="2" customFormat="1">
      <c r="A104" s="38"/>
      <c r="B104" s="39"/>
      <c r="C104" s="40"/>
      <c r="D104" s="230" t="s">
        <v>146</v>
      </c>
      <c r="E104" s="40"/>
      <c r="F104" s="231" t="s">
        <v>1168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146</v>
      </c>
      <c r="AU104" s="17" t="s">
        <v>82</v>
      </c>
    </row>
    <row r="105" s="2" customFormat="1" ht="16.5" customHeight="1">
      <c r="A105" s="38"/>
      <c r="B105" s="39"/>
      <c r="C105" s="212" t="s">
        <v>185</v>
      </c>
      <c r="D105" s="212" t="s">
        <v>137</v>
      </c>
      <c r="E105" s="213" t="s">
        <v>1169</v>
      </c>
      <c r="F105" s="214" t="s">
        <v>1170</v>
      </c>
      <c r="G105" s="215" t="s">
        <v>180</v>
      </c>
      <c r="H105" s="216">
        <v>1350</v>
      </c>
      <c r="I105" s="217"/>
      <c r="J105" s="218">
        <f>ROUND(I105*H105,2)</f>
        <v>0</v>
      </c>
      <c r="K105" s="214" t="s">
        <v>141</v>
      </c>
      <c r="L105" s="44"/>
      <c r="M105" s="219" t="s">
        <v>19</v>
      </c>
      <c r="N105" s="220" t="s">
        <v>44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142</v>
      </c>
      <c r="AT105" s="223" t="s">
        <v>137</v>
      </c>
      <c r="AU105" s="223" t="s">
        <v>82</v>
      </c>
      <c r="AY105" s="17" t="s">
        <v>134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142</v>
      </c>
      <c r="BM105" s="223" t="s">
        <v>1171</v>
      </c>
    </row>
    <row r="106" s="2" customFormat="1">
      <c r="A106" s="38"/>
      <c r="B106" s="39"/>
      <c r="C106" s="40"/>
      <c r="D106" s="225" t="s">
        <v>144</v>
      </c>
      <c r="E106" s="40"/>
      <c r="F106" s="226" t="s">
        <v>1172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144</v>
      </c>
      <c r="AU106" s="17" t="s">
        <v>82</v>
      </c>
    </row>
    <row r="107" s="2" customFormat="1">
      <c r="A107" s="38"/>
      <c r="B107" s="39"/>
      <c r="C107" s="40"/>
      <c r="D107" s="230" t="s">
        <v>146</v>
      </c>
      <c r="E107" s="40"/>
      <c r="F107" s="231" t="s">
        <v>1173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146</v>
      </c>
      <c r="AU107" s="17" t="s">
        <v>82</v>
      </c>
    </row>
    <row r="108" s="13" customFormat="1">
      <c r="A108" s="13"/>
      <c r="B108" s="232"/>
      <c r="C108" s="233"/>
      <c r="D108" s="225" t="s">
        <v>153</v>
      </c>
      <c r="E108" s="234" t="s">
        <v>19</v>
      </c>
      <c r="F108" s="235" t="s">
        <v>1174</v>
      </c>
      <c r="G108" s="233"/>
      <c r="H108" s="236">
        <v>1350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153</v>
      </c>
      <c r="AU108" s="242" t="s">
        <v>82</v>
      </c>
      <c r="AV108" s="13" t="s">
        <v>82</v>
      </c>
      <c r="AW108" s="13" t="s">
        <v>32</v>
      </c>
      <c r="AX108" s="13" t="s">
        <v>80</v>
      </c>
      <c r="AY108" s="242" t="s">
        <v>134</v>
      </c>
    </row>
    <row r="109" s="2" customFormat="1" ht="16.5" customHeight="1">
      <c r="A109" s="38"/>
      <c r="B109" s="39"/>
      <c r="C109" s="212" t="s">
        <v>194</v>
      </c>
      <c r="D109" s="212" t="s">
        <v>137</v>
      </c>
      <c r="E109" s="213" t="s">
        <v>1175</v>
      </c>
      <c r="F109" s="214" t="s">
        <v>1176</v>
      </c>
      <c r="G109" s="215" t="s">
        <v>180</v>
      </c>
      <c r="H109" s="216">
        <v>121500</v>
      </c>
      <c r="I109" s="217"/>
      <c r="J109" s="218">
        <f>ROUND(I109*H109,2)</f>
        <v>0</v>
      </c>
      <c r="K109" s="214" t="s">
        <v>141</v>
      </c>
      <c r="L109" s="44"/>
      <c r="M109" s="219" t="s">
        <v>19</v>
      </c>
      <c r="N109" s="220" t="s">
        <v>44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142</v>
      </c>
      <c r="AT109" s="223" t="s">
        <v>137</v>
      </c>
      <c r="AU109" s="223" t="s">
        <v>82</v>
      </c>
      <c r="AY109" s="17" t="s">
        <v>134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142</v>
      </c>
      <c r="BM109" s="223" t="s">
        <v>1177</v>
      </c>
    </row>
    <row r="110" s="2" customFormat="1">
      <c r="A110" s="38"/>
      <c r="B110" s="39"/>
      <c r="C110" s="40"/>
      <c r="D110" s="225" t="s">
        <v>144</v>
      </c>
      <c r="E110" s="40"/>
      <c r="F110" s="226" t="s">
        <v>1178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144</v>
      </c>
      <c r="AU110" s="17" t="s">
        <v>82</v>
      </c>
    </row>
    <row r="111" s="2" customFormat="1">
      <c r="A111" s="38"/>
      <c r="B111" s="39"/>
      <c r="C111" s="40"/>
      <c r="D111" s="230" t="s">
        <v>146</v>
      </c>
      <c r="E111" s="40"/>
      <c r="F111" s="231" t="s">
        <v>1179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146</v>
      </c>
      <c r="AU111" s="17" t="s">
        <v>82</v>
      </c>
    </row>
    <row r="112" s="13" customFormat="1">
      <c r="A112" s="13"/>
      <c r="B112" s="232"/>
      <c r="C112" s="233"/>
      <c r="D112" s="225" t="s">
        <v>153</v>
      </c>
      <c r="E112" s="234" t="s">
        <v>19</v>
      </c>
      <c r="F112" s="235" t="s">
        <v>1180</v>
      </c>
      <c r="G112" s="233"/>
      <c r="H112" s="236">
        <v>121500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153</v>
      </c>
      <c r="AU112" s="242" t="s">
        <v>82</v>
      </c>
      <c r="AV112" s="13" t="s">
        <v>82</v>
      </c>
      <c r="AW112" s="13" t="s">
        <v>32</v>
      </c>
      <c r="AX112" s="13" t="s">
        <v>80</v>
      </c>
      <c r="AY112" s="242" t="s">
        <v>134</v>
      </c>
    </row>
    <row r="113" s="2" customFormat="1" ht="16.5" customHeight="1">
      <c r="A113" s="38"/>
      <c r="B113" s="39"/>
      <c r="C113" s="212" t="s">
        <v>201</v>
      </c>
      <c r="D113" s="212" t="s">
        <v>137</v>
      </c>
      <c r="E113" s="213" t="s">
        <v>1181</v>
      </c>
      <c r="F113" s="214" t="s">
        <v>1182</v>
      </c>
      <c r="G113" s="215" t="s">
        <v>180</v>
      </c>
      <c r="H113" s="216">
        <v>1350</v>
      </c>
      <c r="I113" s="217"/>
      <c r="J113" s="218">
        <f>ROUND(I113*H113,2)</f>
        <v>0</v>
      </c>
      <c r="K113" s="214" t="s">
        <v>141</v>
      </c>
      <c r="L113" s="44"/>
      <c r="M113" s="219" t="s">
        <v>19</v>
      </c>
      <c r="N113" s="220" t="s">
        <v>44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142</v>
      </c>
      <c r="AT113" s="223" t="s">
        <v>137</v>
      </c>
      <c r="AU113" s="223" t="s">
        <v>82</v>
      </c>
      <c r="AY113" s="17" t="s">
        <v>134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80</v>
      </c>
      <c r="BK113" s="224">
        <f>ROUND(I113*H113,2)</f>
        <v>0</v>
      </c>
      <c r="BL113" s="17" t="s">
        <v>142</v>
      </c>
      <c r="BM113" s="223" t="s">
        <v>1183</v>
      </c>
    </row>
    <row r="114" s="2" customFormat="1">
      <c r="A114" s="38"/>
      <c r="B114" s="39"/>
      <c r="C114" s="40"/>
      <c r="D114" s="225" t="s">
        <v>144</v>
      </c>
      <c r="E114" s="40"/>
      <c r="F114" s="226" t="s">
        <v>1184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144</v>
      </c>
      <c r="AU114" s="17" t="s">
        <v>82</v>
      </c>
    </row>
    <row r="115" s="2" customFormat="1">
      <c r="A115" s="38"/>
      <c r="B115" s="39"/>
      <c r="C115" s="40"/>
      <c r="D115" s="230" t="s">
        <v>146</v>
      </c>
      <c r="E115" s="40"/>
      <c r="F115" s="231" t="s">
        <v>1185</v>
      </c>
      <c r="G115" s="40"/>
      <c r="H115" s="40"/>
      <c r="I115" s="227"/>
      <c r="J115" s="40"/>
      <c r="K115" s="40"/>
      <c r="L115" s="44"/>
      <c r="M115" s="247"/>
      <c r="N115" s="248"/>
      <c r="O115" s="249"/>
      <c r="P115" s="249"/>
      <c r="Q115" s="249"/>
      <c r="R115" s="249"/>
      <c r="S115" s="249"/>
      <c r="T115" s="250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146</v>
      </c>
      <c r="AU115" s="17" t="s">
        <v>82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szdZzZunyicTOobELe9lPKFhF9QdqI+zqW6G0l/uXEOx+VLEm+BjeciRXvPbBWjN2cr9wvSB0hWJNZbfRjq3Og==" hashValue="Yq0mj1KVbGpYM1mYG7RfPsb0ntBS3Kk89PmZhu2iNNK8G/+ZfrnZ/s67/FvkKKmdCM6RkzuL7nr08A2lKcugYg==" algorithmName="SHA-512" password="CC35"/>
  <autoFilter ref="C80:K1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941111111"/>
    <hyperlink ref="F89" r:id="rId2" display="https://podminky.urs.cz/item/CS_URS_2024_01/941111211"/>
    <hyperlink ref="F93" r:id="rId3" display="https://podminky.urs.cz/item/CS_URS_2024_01/941111811"/>
    <hyperlink ref="F96" r:id="rId4" display="https://podminky.urs.cz/item/CS_URS_2024_01/941211111"/>
    <hyperlink ref="F100" r:id="rId5" display="https://podminky.urs.cz/item/CS_URS_2024_01/941211211"/>
    <hyperlink ref="F104" r:id="rId6" display="https://podminky.urs.cz/item/CS_URS_2024_01/941211811"/>
    <hyperlink ref="F107" r:id="rId7" display="https://podminky.urs.cz/item/CS_URS_2024_01/944511111"/>
    <hyperlink ref="F111" r:id="rId8" display="https://podminky.urs.cz/item/CS_URS_2024_01/944511211"/>
    <hyperlink ref="F115" r:id="rId9" display="https://podminky.urs.cz/item/CS_URS_2024_01/944511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82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Oprava střechy a fasády tělocvičny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1186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28. 5. 2024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tr">
        <f>IF('Rekapitulace stavby'!AN10="","",'Rekapitulace stavby'!AN10)</f>
        <v/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tr">
        <f>IF('Rekapitulace stavby'!E11="","",'Rekapitulace stavby'!E11)</f>
        <v xml:space="preserve"> </v>
      </c>
      <c r="F15" s="38"/>
      <c r="G15" s="38"/>
      <c r="H15" s="38"/>
      <c r="I15" s="142" t="s">
        <v>28</v>
      </c>
      <c r="J15" s="133" t="str">
        <f>IF('Rekapitulace stavby'!AN11="","",'Rekapitulace stavby'!AN11)</f>
        <v/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tr">
        <f>IF('Rekapitulace stavby'!AN16="","",'Rekapitulace stavby'!AN16)</f>
        <v/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2" t="s">
        <v>28</v>
      </c>
      <c r="J21" s="133" t="str">
        <f>IF('Rekapitulace stavby'!AN17="","",'Rekapitulace stavby'!AN17)</f>
        <v/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2" t="s">
        <v>26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35</v>
      </c>
      <c r="F24" s="38"/>
      <c r="G24" s="38"/>
      <c r="H24" s="38"/>
      <c r="I24" s="142" t="s">
        <v>28</v>
      </c>
      <c r="J24" s="133" t="s">
        <v>36</v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47"/>
      <c r="B27" s="148"/>
      <c r="C27" s="147"/>
      <c r="D27" s="147"/>
      <c r="E27" s="149" t="s">
        <v>38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39</v>
      </c>
      <c r="E30" s="38"/>
      <c r="F30" s="38"/>
      <c r="G30" s="38"/>
      <c r="H30" s="38"/>
      <c r="I30" s="38"/>
      <c r="J30" s="153">
        <f>ROUND(J84,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41</v>
      </c>
      <c r="G32" s="38"/>
      <c r="H32" s="38"/>
      <c r="I32" s="154" t="s">
        <v>40</v>
      </c>
      <c r="J32" s="154" t="s">
        <v>42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43</v>
      </c>
      <c r="E33" s="142" t="s">
        <v>44</v>
      </c>
      <c r="F33" s="156">
        <f>ROUND((SUM(BE84:BE117)),  2)</f>
        <v>0</v>
      </c>
      <c r="G33" s="38"/>
      <c r="H33" s="38"/>
      <c r="I33" s="157">
        <v>0.20999999999999999</v>
      </c>
      <c r="J33" s="156">
        <f>ROUND(((SUM(BE84:BE117))*I33),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45</v>
      </c>
      <c r="F34" s="156">
        <f>ROUND((SUM(BF84:BF117)),  2)</f>
        <v>0</v>
      </c>
      <c r="G34" s="38"/>
      <c r="H34" s="38"/>
      <c r="I34" s="157">
        <v>0.12</v>
      </c>
      <c r="J34" s="156">
        <f>ROUND(((SUM(BF84:BF117))*I34),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46</v>
      </c>
      <c r="F35" s="156">
        <f>ROUND((SUM(BG84:BG117)),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47</v>
      </c>
      <c r="F36" s="156">
        <f>ROUND((SUM(BH84:BH117)),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ROUND((SUM(BI84:BI117)),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49</v>
      </c>
      <c r="E39" s="160"/>
      <c r="F39" s="160"/>
      <c r="G39" s="161" t="s">
        <v>50</v>
      </c>
      <c r="H39" s="162" t="s">
        <v>51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109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Oprava střechy a fasády tělocvičny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Sokola Tůmy 402/12</v>
      </c>
      <c r="G52" s="40"/>
      <c r="H52" s="40"/>
      <c r="I52" s="32" t="s">
        <v>23</v>
      </c>
      <c r="J52" s="72" t="str">
        <f>IF(J12="","",J12)</f>
        <v>28. 5. 2024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>Amun Pro s.r.o.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110</v>
      </c>
      <c r="D57" s="171"/>
      <c r="E57" s="171"/>
      <c r="F57" s="171"/>
      <c r="G57" s="171"/>
      <c r="H57" s="171"/>
      <c r="I57" s="171"/>
      <c r="J57" s="172" t="s">
        <v>111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71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112</v>
      </c>
    </row>
    <row r="60" s="9" customFormat="1" ht="24.96" customHeight="1">
      <c r="A60" s="9"/>
      <c r="B60" s="174"/>
      <c r="C60" s="175"/>
      <c r="D60" s="176" t="s">
        <v>1187</v>
      </c>
      <c r="E60" s="177"/>
      <c r="F60" s="177"/>
      <c r="G60" s="177"/>
      <c r="H60" s="177"/>
      <c r="I60" s="177"/>
      <c r="J60" s="178">
        <f>J85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1188</v>
      </c>
      <c r="E61" s="182"/>
      <c r="F61" s="182"/>
      <c r="G61" s="182"/>
      <c r="H61" s="182"/>
      <c r="I61" s="182"/>
      <c r="J61" s="183">
        <f>J86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1189</v>
      </c>
      <c r="E62" s="182"/>
      <c r="F62" s="182"/>
      <c r="G62" s="182"/>
      <c r="H62" s="182"/>
      <c r="I62" s="182"/>
      <c r="J62" s="183">
        <f>J99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1190</v>
      </c>
      <c r="E63" s="182"/>
      <c r="F63" s="182"/>
      <c r="G63" s="182"/>
      <c r="H63" s="182"/>
      <c r="I63" s="182"/>
      <c r="J63" s="183">
        <f>J108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1191</v>
      </c>
      <c r="E64" s="182"/>
      <c r="F64" s="182"/>
      <c r="G64" s="182"/>
      <c r="H64" s="182"/>
      <c r="I64" s="182"/>
      <c r="J64" s="183">
        <f>J113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119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9" t="str">
        <f>E7</f>
        <v>Oprava střechy a fasády tělocvičny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105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D - VRN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Sokola Tůmy 402/12</v>
      </c>
      <c r="G78" s="40"/>
      <c r="H78" s="40"/>
      <c r="I78" s="32" t="s">
        <v>23</v>
      </c>
      <c r="J78" s="72" t="str">
        <f>IF(J12="","",J12)</f>
        <v>28. 5. 2024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>Amun Pro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85"/>
      <c r="B83" s="186"/>
      <c r="C83" s="187" t="s">
        <v>120</v>
      </c>
      <c r="D83" s="188" t="s">
        <v>58</v>
      </c>
      <c r="E83" s="188" t="s">
        <v>54</v>
      </c>
      <c r="F83" s="188" t="s">
        <v>55</v>
      </c>
      <c r="G83" s="188" t="s">
        <v>121</v>
      </c>
      <c r="H83" s="188" t="s">
        <v>122</v>
      </c>
      <c r="I83" s="188" t="s">
        <v>123</v>
      </c>
      <c r="J83" s="188" t="s">
        <v>111</v>
      </c>
      <c r="K83" s="189" t="s">
        <v>124</v>
      </c>
      <c r="L83" s="190"/>
      <c r="M83" s="92" t="s">
        <v>19</v>
      </c>
      <c r="N83" s="93" t="s">
        <v>43</v>
      </c>
      <c r="O83" s="93" t="s">
        <v>125</v>
      </c>
      <c r="P83" s="93" t="s">
        <v>126</v>
      </c>
      <c r="Q83" s="93" t="s">
        <v>127</v>
      </c>
      <c r="R83" s="93" t="s">
        <v>128</v>
      </c>
      <c r="S83" s="93" t="s">
        <v>129</v>
      </c>
      <c r="T83" s="94" t="s">
        <v>130</v>
      </c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</row>
    <row r="84" s="2" customFormat="1" ht="22.8" customHeight="1">
      <c r="A84" s="38"/>
      <c r="B84" s="39"/>
      <c r="C84" s="99" t="s">
        <v>131</v>
      </c>
      <c r="D84" s="40"/>
      <c r="E84" s="40"/>
      <c r="F84" s="40"/>
      <c r="G84" s="40"/>
      <c r="H84" s="40"/>
      <c r="I84" s="40"/>
      <c r="J84" s="191">
        <f>BK84</f>
        <v>0</v>
      </c>
      <c r="K84" s="40"/>
      <c r="L84" s="44"/>
      <c r="M84" s="95"/>
      <c r="N84" s="192"/>
      <c r="O84" s="96"/>
      <c r="P84" s="193">
        <f>P85</f>
        <v>0</v>
      </c>
      <c r="Q84" s="96"/>
      <c r="R84" s="193">
        <f>R85</f>
        <v>0</v>
      </c>
      <c r="S84" s="96"/>
      <c r="T84" s="194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72</v>
      </c>
      <c r="AU84" s="17" t="s">
        <v>112</v>
      </c>
      <c r="BK84" s="195">
        <f>BK85</f>
        <v>0</v>
      </c>
    </row>
    <row r="85" s="12" customFormat="1" ht="25.92" customHeight="1">
      <c r="A85" s="12"/>
      <c r="B85" s="196"/>
      <c r="C85" s="197"/>
      <c r="D85" s="198" t="s">
        <v>72</v>
      </c>
      <c r="E85" s="199" t="s">
        <v>102</v>
      </c>
      <c r="F85" s="199" t="s">
        <v>1192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P86+P99+P108+P113</f>
        <v>0</v>
      </c>
      <c r="Q85" s="204"/>
      <c r="R85" s="205">
        <f>R86+R99+R108+R113</f>
        <v>0</v>
      </c>
      <c r="S85" s="204"/>
      <c r="T85" s="206">
        <f>T86+T99+T108+T113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166</v>
      </c>
      <c r="AT85" s="208" t="s">
        <v>72</v>
      </c>
      <c r="AU85" s="208" t="s">
        <v>73</v>
      </c>
      <c r="AY85" s="207" t="s">
        <v>134</v>
      </c>
      <c r="BK85" s="209">
        <f>BK86+BK99+BK108+BK113</f>
        <v>0</v>
      </c>
    </row>
    <row r="86" s="12" customFormat="1" ht="22.8" customHeight="1">
      <c r="A86" s="12"/>
      <c r="B86" s="196"/>
      <c r="C86" s="197"/>
      <c r="D86" s="198" t="s">
        <v>72</v>
      </c>
      <c r="E86" s="210" t="s">
        <v>1193</v>
      </c>
      <c r="F86" s="210" t="s">
        <v>1194</v>
      </c>
      <c r="G86" s="197"/>
      <c r="H86" s="197"/>
      <c r="I86" s="200"/>
      <c r="J86" s="211">
        <f>BK86</f>
        <v>0</v>
      </c>
      <c r="K86" s="197"/>
      <c r="L86" s="202"/>
      <c r="M86" s="203"/>
      <c r="N86" s="204"/>
      <c r="O86" s="204"/>
      <c r="P86" s="205">
        <f>SUM(P87:P98)</f>
        <v>0</v>
      </c>
      <c r="Q86" s="204"/>
      <c r="R86" s="205">
        <f>SUM(R87:R98)</f>
        <v>0</v>
      </c>
      <c r="S86" s="204"/>
      <c r="T86" s="206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166</v>
      </c>
      <c r="AT86" s="208" t="s">
        <v>72</v>
      </c>
      <c r="AU86" s="208" t="s">
        <v>80</v>
      </c>
      <c r="AY86" s="207" t="s">
        <v>134</v>
      </c>
      <c r="BK86" s="209">
        <f>SUM(BK87:BK98)</f>
        <v>0</v>
      </c>
    </row>
    <row r="87" s="2" customFormat="1" ht="16.5" customHeight="1">
      <c r="A87" s="38"/>
      <c r="B87" s="39"/>
      <c r="C87" s="212" t="s">
        <v>80</v>
      </c>
      <c r="D87" s="212" t="s">
        <v>137</v>
      </c>
      <c r="E87" s="213" t="s">
        <v>1195</v>
      </c>
      <c r="F87" s="214" t="s">
        <v>1196</v>
      </c>
      <c r="G87" s="215" t="s">
        <v>1197</v>
      </c>
      <c r="H87" s="216">
        <v>1</v>
      </c>
      <c r="I87" s="217"/>
      <c r="J87" s="218">
        <f>ROUND(I87*H87,2)</f>
        <v>0</v>
      </c>
      <c r="K87" s="214" t="s">
        <v>141</v>
      </c>
      <c r="L87" s="44"/>
      <c r="M87" s="219" t="s">
        <v>19</v>
      </c>
      <c r="N87" s="220" t="s">
        <v>44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1198</v>
      </c>
      <c r="AT87" s="223" t="s">
        <v>137</v>
      </c>
      <c r="AU87" s="223" t="s">
        <v>82</v>
      </c>
      <c r="AY87" s="17" t="s">
        <v>134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80</v>
      </c>
      <c r="BK87" s="224">
        <f>ROUND(I87*H87,2)</f>
        <v>0</v>
      </c>
      <c r="BL87" s="17" t="s">
        <v>1198</v>
      </c>
      <c r="BM87" s="223" t="s">
        <v>1199</v>
      </c>
    </row>
    <row r="88" s="2" customFormat="1">
      <c r="A88" s="38"/>
      <c r="B88" s="39"/>
      <c r="C88" s="40"/>
      <c r="D88" s="225" t="s">
        <v>144</v>
      </c>
      <c r="E88" s="40"/>
      <c r="F88" s="226" t="s">
        <v>1196</v>
      </c>
      <c r="G88" s="40"/>
      <c r="H88" s="40"/>
      <c r="I88" s="227"/>
      <c r="J88" s="40"/>
      <c r="K88" s="40"/>
      <c r="L88" s="44"/>
      <c r="M88" s="228"/>
      <c r="N88" s="229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144</v>
      </c>
      <c r="AU88" s="17" t="s">
        <v>82</v>
      </c>
    </row>
    <row r="89" s="2" customFormat="1">
      <c r="A89" s="38"/>
      <c r="B89" s="39"/>
      <c r="C89" s="40"/>
      <c r="D89" s="230" t="s">
        <v>146</v>
      </c>
      <c r="E89" s="40"/>
      <c r="F89" s="231" t="s">
        <v>1200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146</v>
      </c>
      <c r="AU89" s="17" t="s">
        <v>82</v>
      </c>
    </row>
    <row r="90" s="2" customFormat="1">
      <c r="A90" s="38"/>
      <c r="B90" s="39"/>
      <c r="C90" s="40"/>
      <c r="D90" s="225" t="s">
        <v>223</v>
      </c>
      <c r="E90" s="40"/>
      <c r="F90" s="243" t="s">
        <v>1201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223</v>
      </c>
      <c r="AU90" s="17" t="s">
        <v>82</v>
      </c>
    </row>
    <row r="91" s="2" customFormat="1" ht="16.5" customHeight="1">
      <c r="A91" s="38"/>
      <c r="B91" s="39"/>
      <c r="C91" s="212" t="s">
        <v>82</v>
      </c>
      <c r="D91" s="212" t="s">
        <v>137</v>
      </c>
      <c r="E91" s="213" t="s">
        <v>1202</v>
      </c>
      <c r="F91" s="214" t="s">
        <v>1203</v>
      </c>
      <c r="G91" s="215" t="s">
        <v>1197</v>
      </c>
      <c r="H91" s="216">
        <v>1</v>
      </c>
      <c r="I91" s="217"/>
      <c r="J91" s="218">
        <f>ROUND(I91*H91,2)</f>
        <v>0</v>
      </c>
      <c r="K91" s="214" t="s">
        <v>141</v>
      </c>
      <c r="L91" s="44"/>
      <c r="M91" s="219" t="s">
        <v>19</v>
      </c>
      <c r="N91" s="220" t="s">
        <v>44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1198</v>
      </c>
      <c r="AT91" s="223" t="s">
        <v>137</v>
      </c>
      <c r="AU91" s="223" t="s">
        <v>82</v>
      </c>
      <c r="AY91" s="17" t="s">
        <v>134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1198</v>
      </c>
      <c r="BM91" s="223" t="s">
        <v>1204</v>
      </c>
    </row>
    <row r="92" s="2" customFormat="1">
      <c r="A92" s="38"/>
      <c r="B92" s="39"/>
      <c r="C92" s="40"/>
      <c r="D92" s="225" t="s">
        <v>144</v>
      </c>
      <c r="E92" s="40"/>
      <c r="F92" s="226" t="s">
        <v>1203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144</v>
      </c>
      <c r="AU92" s="17" t="s">
        <v>82</v>
      </c>
    </row>
    <row r="93" s="2" customFormat="1">
      <c r="A93" s="38"/>
      <c r="B93" s="39"/>
      <c r="C93" s="40"/>
      <c r="D93" s="230" t="s">
        <v>146</v>
      </c>
      <c r="E93" s="40"/>
      <c r="F93" s="231" t="s">
        <v>1205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146</v>
      </c>
      <c r="AU93" s="17" t="s">
        <v>82</v>
      </c>
    </row>
    <row r="94" s="2" customFormat="1">
      <c r="A94" s="38"/>
      <c r="B94" s="39"/>
      <c r="C94" s="40"/>
      <c r="D94" s="225" t="s">
        <v>223</v>
      </c>
      <c r="E94" s="40"/>
      <c r="F94" s="243" t="s">
        <v>1206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223</v>
      </c>
      <c r="AU94" s="17" t="s">
        <v>82</v>
      </c>
    </row>
    <row r="95" s="2" customFormat="1" ht="16.5" customHeight="1">
      <c r="A95" s="38"/>
      <c r="B95" s="39"/>
      <c r="C95" s="212" t="s">
        <v>155</v>
      </c>
      <c r="D95" s="212" t="s">
        <v>137</v>
      </c>
      <c r="E95" s="213" t="s">
        <v>1207</v>
      </c>
      <c r="F95" s="214" t="s">
        <v>1208</v>
      </c>
      <c r="G95" s="215" t="s">
        <v>1197</v>
      </c>
      <c r="H95" s="216">
        <v>1</v>
      </c>
      <c r="I95" s="217"/>
      <c r="J95" s="218">
        <f>ROUND(I95*H95,2)</f>
        <v>0</v>
      </c>
      <c r="K95" s="214" t="s">
        <v>141</v>
      </c>
      <c r="L95" s="44"/>
      <c r="M95" s="219" t="s">
        <v>19</v>
      </c>
      <c r="N95" s="220" t="s">
        <v>44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1198</v>
      </c>
      <c r="AT95" s="223" t="s">
        <v>137</v>
      </c>
      <c r="AU95" s="223" t="s">
        <v>82</v>
      </c>
      <c r="AY95" s="17" t="s">
        <v>134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1198</v>
      </c>
      <c r="BM95" s="223" t="s">
        <v>1209</v>
      </c>
    </row>
    <row r="96" s="2" customFormat="1">
      <c r="A96" s="38"/>
      <c r="B96" s="39"/>
      <c r="C96" s="40"/>
      <c r="D96" s="225" t="s">
        <v>144</v>
      </c>
      <c r="E96" s="40"/>
      <c r="F96" s="226" t="s">
        <v>1208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144</v>
      </c>
      <c r="AU96" s="17" t="s">
        <v>82</v>
      </c>
    </row>
    <row r="97" s="2" customFormat="1">
      <c r="A97" s="38"/>
      <c r="B97" s="39"/>
      <c r="C97" s="40"/>
      <c r="D97" s="230" t="s">
        <v>146</v>
      </c>
      <c r="E97" s="40"/>
      <c r="F97" s="231" t="s">
        <v>1210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146</v>
      </c>
      <c r="AU97" s="17" t="s">
        <v>82</v>
      </c>
    </row>
    <row r="98" s="2" customFormat="1">
      <c r="A98" s="38"/>
      <c r="B98" s="39"/>
      <c r="C98" s="40"/>
      <c r="D98" s="225" t="s">
        <v>223</v>
      </c>
      <c r="E98" s="40"/>
      <c r="F98" s="243" t="s">
        <v>1211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223</v>
      </c>
      <c r="AU98" s="17" t="s">
        <v>82</v>
      </c>
    </row>
    <row r="99" s="12" customFormat="1" ht="22.8" customHeight="1">
      <c r="A99" s="12"/>
      <c r="B99" s="196"/>
      <c r="C99" s="197"/>
      <c r="D99" s="198" t="s">
        <v>72</v>
      </c>
      <c r="E99" s="210" t="s">
        <v>1212</v>
      </c>
      <c r="F99" s="210" t="s">
        <v>1213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SUM(P100:P107)</f>
        <v>0</v>
      </c>
      <c r="Q99" s="204"/>
      <c r="R99" s="205">
        <f>SUM(R100:R107)</f>
        <v>0</v>
      </c>
      <c r="S99" s="204"/>
      <c r="T99" s="206">
        <f>SUM(T100:T107)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166</v>
      </c>
      <c r="AT99" s="208" t="s">
        <v>72</v>
      </c>
      <c r="AU99" s="208" t="s">
        <v>80</v>
      </c>
      <c r="AY99" s="207" t="s">
        <v>134</v>
      </c>
      <c r="BK99" s="209">
        <f>SUM(BK100:BK107)</f>
        <v>0</v>
      </c>
    </row>
    <row r="100" s="2" customFormat="1" ht="16.5" customHeight="1">
      <c r="A100" s="38"/>
      <c r="B100" s="39"/>
      <c r="C100" s="212" t="s">
        <v>142</v>
      </c>
      <c r="D100" s="212" t="s">
        <v>137</v>
      </c>
      <c r="E100" s="213" t="s">
        <v>1214</v>
      </c>
      <c r="F100" s="214" t="s">
        <v>1213</v>
      </c>
      <c r="G100" s="215" t="s">
        <v>1197</v>
      </c>
      <c r="H100" s="216">
        <v>1</v>
      </c>
      <c r="I100" s="217"/>
      <c r="J100" s="218">
        <f>ROUND(I100*H100,2)</f>
        <v>0</v>
      </c>
      <c r="K100" s="214" t="s">
        <v>141</v>
      </c>
      <c r="L100" s="44"/>
      <c r="M100" s="219" t="s">
        <v>19</v>
      </c>
      <c r="N100" s="220" t="s">
        <v>44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1198</v>
      </c>
      <c r="AT100" s="223" t="s">
        <v>137</v>
      </c>
      <c r="AU100" s="223" t="s">
        <v>82</v>
      </c>
      <c r="AY100" s="17" t="s">
        <v>134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1198</v>
      </c>
      <c r="BM100" s="223" t="s">
        <v>1215</v>
      </c>
    </row>
    <row r="101" s="2" customFormat="1">
      <c r="A101" s="38"/>
      <c r="B101" s="39"/>
      <c r="C101" s="40"/>
      <c r="D101" s="225" t="s">
        <v>144</v>
      </c>
      <c r="E101" s="40"/>
      <c r="F101" s="226" t="s">
        <v>1213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144</v>
      </c>
      <c r="AU101" s="17" t="s">
        <v>82</v>
      </c>
    </row>
    <row r="102" s="2" customFormat="1">
      <c r="A102" s="38"/>
      <c r="B102" s="39"/>
      <c r="C102" s="40"/>
      <c r="D102" s="230" t="s">
        <v>146</v>
      </c>
      <c r="E102" s="40"/>
      <c r="F102" s="231" t="s">
        <v>1216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146</v>
      </c>
      <c r="AU102" s="17" t="s">
        <v>82</v>
      </c>
    </row>
    <row r="103" s="2" customFormat="1">
      <c r="A103" s="38"/>
      <c r="B103" s="39"/>
      <c r="C103" s="40"/>
      <c r="D103" s="225" t="s">
        <v>223</v>
      </c>
      <c r="E103" s="40"/>
      <c r="F103" s="243" t="s">
        <v>1217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223</v>
      </c>
      <c r="AU103" s="17" t="s">
        <v>82</v>
      </c>
    </row>
    <row r="104" s="2" customFormat="1" ht="16.5" customHeight="1">
      <c r="A104" s="38"/>
      <c r="B104" s="39"/>
      <c r="C104" s="212" t="s">
        <v>166</v>
      </c>
      <c r="D104" s="212" t="s">
        <v>137</v>
      </c>
      <c r="E104" s="213" t="s">
        <v>1218</v>
      </c>
      <c r="F104" s="214" t="s">
        <v>1219</v>
      </c>
      <c r="G104" s="215" t="s">
        <v>1197</v>
      </c>
      <c r="H104" s="216">
        <v>1</v>
      </c>
      <c r="I104" s="217"/>
      <c r="J104" s="218">
        <f>ROUND(I104*H104,2)</f>
        <v>0</v>
      </c>
      <c r="K104" s="214" t="s">
        <v>141</v>
      </c>
      <c r="L104" s="44"/>
      <c r="M104" s="219" t="s">
        <v>19</v>
      </c>
      <c r="N104" s="220" t="s">
        <v>44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1198</v>
      </c>
      <c r="AT104" s="223" t="s">
        <v>137</v>
      </c>
      <c r="AU104" s="223" t="s">
        <v>82</v>
      </c>
      <c r="AY104" s="17" t="s">
        <v>134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1198</v>
      </c>
      <c r="BM104" s="223" t="s">
        <v>1220</v>
      </c>
    </row>
    <row r="105" s="2" customFormat="1">
      <c r="A105" s="38"/>
      <c r="B105" s="39"/>
      <c r="C105" s="40"/>
      <c r="D105" s="225" t="s">
        <v>144</v>
      </c>
      <c r="E105" s="40"/>
      <c r="F105" s="226" t="s">
        <v>1221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144</v>
      </c>
      <c r="AU105" s="17" t="s">
        <v>82</v>
      </c>
    </row>
    <row r="106" s="2" customFormat="1">
      <c r="A106" s="38"/>
      <c r="B106" s="39"/>
      <c r="C106" s="40"/>
      <c r="D106" s="230" t="s">
        <v>146</v>
      </c>
      <c r="E106" s="40"/>
      <c r="F106" s="231" t="s">
        <v>1222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146</v>
      </c>
      <c r="AU106" s="17" t="s">
        <v>82</v>
      </c>
    </row>
    <row r="107" s="2" customFormat="1">
      <c r="A107" s="38"/>
      <c r="B107" s="39"/>
      <c r="C107" s="40"/>
      <c r="D107" s="225" t="s">
        <v>223</v>
      </c>
      <c r="E107" s="40"/>
      <c r="F107" s="243" t="s">
        <v>1223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223</v>
      </c>
      <c r="AU107" s="17" t="s">
        <v>82</v>
      </c>
    </row>
    <row r="108" s="12" customFormat="1" ht="22.8" customHeight="1">
      <c r="A108" s="12"/>
      <c r="B108" s="196"/>
      <c r="C108" s="197"/>
      <c r="D108" s="198" t="s">
        <v>72</v>
      </c>
      <c r="E108" s="210" t="s">
        <v>1224</v>
      </c>
      <c r="F108" s="210" t="s">
        <v>1225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SUM(P109:P112)</f>
        <v>0</v>
      </c>
      <c r="Q108" s="204"/>
      <c r="R108" s="205">
        <f>SUM(R109:R112)</f>
        <v>0</v>
      </c>
      <c r="S108" s="204"/>
      <c r="T108" s="206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166</v>
      </c>
      <c r="AT108" s="208" t="s">
        <v>72</v>
      </c>
      <c r="AU108" s="208" t="s">
        <v>80</v>
      </c>
      <c r="AY108" s="207" t="s">
        <v>134</v>
      </c>
      <c r="BK108" s="209">
        <f>SUM(BK109:BK112)</f>
        <v>0</v>
      </c>
    </row>
    <row r="109" s="2" customFormat="1" ht="16.5" customHeight="1">
      <c r="A109" s="38"/>
      <c r="B109" s="39"/>
      <c r="C109" s="212" t="s">
        <v>177</v>
      </c>
      <c r="D109" s="212" t="s">
        <v>137</v>
      </c>
      <c r="E109" s="213" t="s">
        <v>1226</v>
      </c>
      <c r="F109" s="214" t="s">
        <v>1227</v>
      </c>
      <c r="G109" s="215" t="s">
        <v>1197</v>
      </c>
      <c r="H109" s="216">
        <v>1</v>
      </c>
      <c r="I109" s="217"/>
      <c r="J109" s="218">
        <f>ROUND(I109*H109,2)</f>
        <v>0</v>
      </c>
      <c r="K109" s="214" t="s">
        <v>141</v>
      </c>
      <c r="L109" s="44"/>
      <c r="M109" s="219" t="s">
        <v>19</v>
      </c>
      <c r="N109" s="220" t="s">
        <v>44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1198</v>
      </c>
      <c r="AT109" s="223" t="s">
        <v>137</v>
      </c>
      <c r="AU109" s="223" t="s">
        <v>82</v>
      </c>
      <c r="AY109" s="17" t="s">
        <v>134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80</v>
      </c>
      <c r="BK109" s="224">
        <f>ROUND(I109*H109,2)</f>
        <v>0</v>
      </c>
      <c r="BL109" s="17" t="s">
        <v>1198</v>
      </c>
      <c r="BM109" s="223" t="s">
        <v>1228</v>
      </c>
    </row>
    <row r="110" s="2" customFormat="1">
      <c r="A110" s="38"/>
      <c r="B110" s="39"/>
      <c r="C110" s="40"/>
      <c r="D110" s="225" t="s">
        <v>144</v>
      </c>
      <c r="E110" s="40"/>
      <c r="F110" s="226" t="s">
        <v>1227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144</v>
      </c>
      <c r="AU110" s="17" t="s">
        <v>82</v>
      </c>
    </row>
    <row r="111" s="2" customFormat="1">
      <c r="A111" s="38"/>
      <c r="B111" s="39"/>
      <c r="C111" s="40"/>
      <c r="D111" s="230" t="s">
        <v>146</v>
      </c>
      <c r="E111" s="40"/>
      <c r="F111" s="231" t="s">
        <v>1229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146</v>
      </c>
      <c r="AU111" s="17" t="s">
        <v>82</v>
      </c>
    </row>
    <row r="112" s="2" customFormat="1">
      <c r="A112" s="38"/>
      <c r="B112" s="39"/>
      <c r="C112" s="40"/>
      <c r="D112" s="225" t="s">
        <v>223</v>
      </c>
      <c r="E112" s="40"/>
      <c r="F112" s="243" t="s">
        <v>1230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223</v>
      </c>
      <c r="AU112" s="17" t="s">
        <v>82</v>
      </c>
    </row>
    <row r="113" s="12" customFormat="1" ht="22.8" customHeight="1">
      <c r="A113" s="12"/>
      <c r="B113" s="196"/>
      <c r="C113" s="197"/>
      <c r="D113" s="198" t="s">
        <v>72</v>
      </c>
      <c r="E113" s="210" t="s">
        <v>1231</v>
      </c>
      <c r="F113" s="210" t="s">
        <v>1232</v>
      </c>
      <c r="G113" s="197"/>
      <c r="H113" s="197"/>
      <c r="I113" s="200"/>
      <c r="J113" s="211">
        <f>BK113</f>
        <v>0</v>
      </c>
      <c r="K113" s="197"/>
      <c r="L113" s="202"/>
      <c r="M113" s="203"/>
      <c r="N113" s="204"/>
      <c r="O113" s="204"/>
      <c r="P113" s="205">
        <f>SUM(P114:P117)</f>
        <v>0</v>
      </c>
      <c r="Q113" s="204"/>
      <c r="R113" s="205">
        <f>SUM(R114:R117)</f>
        <v>0</v>
      </c>
      <c r="S113" s="204"/>
      <c r="T113" s="206">
        <f>SUM(T114:T117)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166</v>
      </c>
      <c r="AT113" s="208" t="s">
        <v>72</v>
      </c>
      <c r="AU113" s="208" t="s">
        <v>80</v>
      </c>
      <c r="AY113" s="207" t="s">
        <v>134</v>
      </c>
      <c r="BK113" s="209">
        <f>SUM(BK114:BK117)</f>
        <v>0</v>
      </c>
    </row>
    <row r="114" s="2" customFormat="1" ht="16.5" customHeight="1">
      <c r="A114" s="38"/>
      <c r="B114" s="39"/>
      <c r="C114" s="212" t="s">
        <v>185</v>
      </c>
      <c r="D114" s="212" t="s">
        <v>137</v>
      </c>
      <c r="E114" s="213" t="s">
        <v>1233</v>
      </c>
      <c r="F114" s="214" t="s">
        <v>1234</v>
      </c>
      <c r="G114" s="215" t="s">
        <v>1197</v>
      </c>
      <c r="H114" s="216">
        <v>1</v>
      </c>
      <c r="I114" s="217"/>
      <c r="J114" s="218">
        <f>ROUND(I114*H114,2)</f>
        <v>0</v>
      </c>
      <c r="K114" s="214" t="s">
        <v>141</v>
      </c>
      <c r="L114" s="44"/>
      <c r="M114" s="219" t="s">
        <v>19</v>
      </c>
      <c r="N114" s="220" t="s">
        <v>44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1198</v>
      </c>
      <c r="AT114" s="223" t="s">
        <v>137</v>
      </c>
      <c r="AU114" s="223" t="s">
        <v>82</v>
      </c>
      <c r="AY114" s="17" t="s">
        <v>134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1198</v>
      </c>
      <c r="BM114" s="223" t="s">
        <v>1235</v>
      </c>
    </row>
    <row r="115" s="2" customFormat="1">
      <c r="A115" s="38"/>
      <c r="B115" s="39"/>
      <c r="C115" s="40"/>
      <c r="D115" s="225" t="s">
        <v>144</v>
      </c>
      <c r="E115" s="40"/>
      <c r="F115" s="226" t="s">
        <v>1234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82</v>
      </c>
    </row>
    <row r="116" s="2" customFormat="1">
      <c r="A116" s="38"/>
      <c r="B116" s="39"/>
      <c r="C116" s="40"/>
      <c r="D116" s="230" t="s">
        <v>146</v>
      </c>
      <c r="E116" s="40"/>
      <c r="F116" s="231" t="s">
        <v>1236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146</v>
      </c>
      <c r="AU116" s="17" t="s">
        <v>82</v>
      </c>
    </row>
    <row r="117" s="2" customFormat="1">
      <c r="A117" s="38"/>
      <c r="B117" s="39"/>
      <c r="C117" s="40"/>
      <c r="D117" s="225" t="s">
        <v>223</v>
      </c>
      <c r="E117" s="40"/>
      <c r="F117" s="243" t="s">
        <v>1237</v>
      </c>
      <c r="G117" s="40"/>
      <c r="H117" s="40"/>
      <c r="I117" s="227"/>
      <c r="J117" s="40"/>
      <c r="K117" s="40"/>
      <c r="L117" s="44"/>
      <c r="M117" s="247"/>
      <c r="N117" s="248"/>
      <c r="O117" s="249"/>
      <c r="P117" s="249"/>
      <c r="Q117" s="249"/>
      <c r="R117" s="249"/>
      <c r="S117" s="249"/>
      <c r="T117" s="250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223</v>
      </c>
      <c r="AU117" s="17" t="s">
        <v>82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3dxi5fRoo/8Uc6xgEb/3ZGJeHl0gaBWtoTRJjQu0qFn5AXZkUY28i917TyENy6RFViWNL/wV4YD1HoqYpZim2Q==" hashValue="b3e7m+f78tcliko9xnjaeVNntxdKrAYVWw9VnF0P/j3R0q4FWmZqQcXXPoDAm+TpKtGYjZNgRpDwoySpBybKfQ==" algorithmName="SHA-512" password="CC35"/>
  <autoFilter ref="C83:K11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1/012002000"/>
    <hyperlink ref="F93" r:id="rId2" display="https://podminky.urs.cz/item/CS_URS_2024_01/013254000"/>
    <hyperlink ref="F97" r:id="rId3" display="https://podminky.urs.cz/item/CS_URS_2024_01/013294000"/>
    <hyperlink ref="F102" r:id="rId4" display="https://podminky.urs.cz/item/CS_URS_2024_01/030001000"/>
    <hyperlink ref="F106" r:id="rId5" display="https://podminky.urs.cz/item/CS_URS_2024_01/034303000R"/>
    <hyperlink ref="F111" r:id="rId6" display="https://podminky.urs.cz/item/CS_URS_2024_01/045002000"/>
    <hyperlink ref="F116" r:id="rId7" display="https://podminky.urs.cz/item/CS_URS_2024_01/06000100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4" customFormat="1" ht="45" customHeight="1">
      <c r="B3" s="266"/>
      <c r="C3" s="267" t="s">
        <v>1238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1239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1240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1241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1242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1243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1244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1245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1246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1247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1248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79</v>
      </c>
      <c r="F18" s="273" t="s">
        <v>1249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1250</v>
      </c>
      <c r="F19" s="273" t="s">
        <v>1251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1252</v>
      </c>
      <c r="F20" s="273" t="s">
        <v>1253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1254</v>
      </c>
      <c r="F21" s="273" t="s">
        <v>1255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1256</v>
      </c>
      <c r="F22" s="273" t="s">
        <v>1257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86</v>
      </c>
      <c r="F23" s="273" t="s">
        <v>1258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1259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1260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1261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1262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1263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1264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1265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1266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1267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120</v>
      </c>
      <c r="F36" s="273"/>
      <c r="G36" s="273" t="s">
        <v>1268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1269</v>
      </c>
      <c r="F37" s="273"/>
      <c r="G37" s="273" t="s">
        <v>1270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54</v>
      </c>
      <c r="F38" s="273"/>
      <c r="G38" s="273" t="s">
        <v>1271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55</v>
      </c>
      <c r="F39" s="273"/>
      <c r="G39" s="273" t="s">
        <v>1272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121</v>
      </c>
      <c r="F40" s="273"/>
      <c r="G40" s="273" t="s">
        <v>1273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122</v>
      </c>
      <c r="F41" s="273"/>
      <c r="G41" s="273" t="s">
        <v>1274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1275</v>
      </c>
      <c r="F42" s="273"/>
      <c r="G42" s="273" t="s">
        <v>1276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1277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1278</v>
      </c>
      <c r="F44" s="273"/>
      <c r="G44" s="273" t="s">
        <v>1279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124</v>
      </c>
      <c r="F45" s="273"/>
      <c r="G45" s="273" t="s">
        <v>1280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1281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1282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1283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1284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1285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1286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1287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1288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1289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1290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1291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1292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1293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1294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1295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1296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1297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1298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1299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1300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1301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1302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1303</v>
      </c>
      <c r="D76" s="291"/>
      <c r="E76" s="291"/>
      <c r="F76" s="291" t="s">
        <v>1304</v>
      </c>
      <c r="G76" s="292"/>
      <c r="H76" s="291" t="s">
        <v>55</v>
      </c>
      <c r="I76" s="291" t="s">
        <v>58</v>
      </c>
      <c r="J76" s="291" t="s">
        <v>1305</v>
      </c>
      <c r="K76" s="290"/>
    </row>
    <row r="77" s="1" customFormat="1" ht="17.25" customHeight="1">
      <c r="B77" s="288"/>
      <c r="C77" s="293" t="s">
        <v>1306</v>
      </c>
      <c r="D77" s="293"/>
      <c r="E77" s="293"/>
      <c r="F77" s="294" t="s">
        <v>1307</v>
      </c>
      <c r="G77" s="295"/>
      <c r="H77" s="293"/>
      <c r="I77" s="293"/>
      <c r="J77" s="293" t="s">
        <v>1308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54</v>
      </c>
      <c r="D79" s="298"/>
      <c r="E79" s="298"/>
      <c r="F79" s="299" t="s">
        <v>77</v>
      </c>
      <c r="G79" s="300"/>
      <c r="H79" s="276" t="s">
        <v>1309</v>
      </c>
      <c r="I79" s="276" t="s">
        <v>1310</v>
      </c>
      <c r="J79" s="276">
        <v>20</v>
      </c>
      <c r="K79" s="290"/>
    </row>
    <row r="80" s="1" customFormat="1" ht="15" customHeight="1">
      <c r="B80" s="288"/>
      <c r="C80" s="276" t="s">
        <v>1311</v>
      </c>
      <c r="D80" s="276"/>
      <c r="E80" s="276"/>
      <c r="F80" s="299" t="s">
        <v>77</v>
      </c>
      <c r="G80" s="300"/>
      <c r="H80" s="276" t="s">
        <v>1312</v>
      </c>
      <c r="I80" s="276" t="s">
        <v>1310</v>
      </c>
      <c r="J80" s="276">
        <v>120</v>
      </c>
      <c r="K80" s="290"/>
    </row>
    <row r="81" s="1" customFormat="1" ht="15" customHeight="1">
      <c r="B81" s="301"/>
      <c r="C81" s="276" t="s">
        <v>1313</v>
      </c>
      <c r="D81" s="276"/>
      <c r="E81" s="276"/>
      <c r="F81" s="299" t="s">
        <v>1314</v>
      </c>
      <c r="G81" s="300"/>
      <c r="H81" s="276" t="s">
        <v>1315</v>
      </c>
      <c r="I81" s="276" t="s">
        <v>1310</v>
      </c>
      <c r="J81" s="276">
        <v>50</v>
      </c>
      <c r="K81" s="290"/>
    </row>
    <row r="82" s="1" customFormat="1" ht="15" customHeight="1">
      <c r="B82" s="301"/>
      <c r="C82" s="276" t="s">
        <v>1316</v>
      </c>
      <c r="D82" s="276"/>
      <c r="E82" s="276"/>
      <c r="F82" s="299" t="s">
        <v>77</v>
      </c>
      <c r="G82" s="300"/>
      <c r="H82" s="276" t="s">
        <v>1317</v>
      </c>
      <c r="I82" s="276" t="s">
        <v>1318</v>
      </c>
      <c r="J82" s="276"/>
      <c r="K82" s="290"/>
    </row>
    <row r="83" s="1" customFormat="1" ht="15" customHeight="1">
      <c r="B83" s="301"/>
      <c r="C83" s="302" t="s">
        <v>1319</v>
      </c>
      <c r="D83" s="302"/>
      <c r="E83" s="302"/>
      <c r="F83" s="303" t="s">
        <v>1314</v>
      </c>
      <c r="G83" s="302"/>
      <c r="H83" s="302" t="s">
        <v>1320</v>
      </c>
      <c r="I83" s="302" t="s">
        <v>1310</v>
      </c>
      <c r="J83" s="302">
        <v>15</v>
      </c>
      <c r="K83" s="290"/>
    </row>
    <row r="84" s="1" customFormat="1" ht="15" customHeight="1">
      <c r="B84" s="301"/>
      <c r="C84" s="302" t="s">
        <v>1321</v>
      </c>
      <c r="D84" s="302"/>
      <c r="E84" s="302"/>
      <c r="F84" s="303" t="s">
        <v>1314</v>
      </c>
      <c r="G84" s="302"/>
      <c r="H84" s="302" t="s">
        <v>1322</v>
      </c>
      <c r="I84" s="302" t="s">
        <v>1310</v>
      </c>
      <c r="J84" s="302">
        <v>15</v>
      </c>
      <c r="K84" s="290"/>
    </row>
    <row r="85" s="1" customFormat="1" ht="15" customHeight="1">
      <c r="B85" s="301"/>
      <c r="C85" s="302" t="s">
        <v>1323</v>
      </c>
      <c r="D85" s="302"/>
      <c r="E85" s="302"/>
      <c r="F85" s="303" t="s">
        <v>1314</v>
      </c>
      <c r="G85" s="302"/>
      <c r="H85" s="302" t="s">
        <v>1324</v>
      </c>
      <c r="I85" s="302" t="s">
        <v>1310</v>
      </c>
      <c r="J85" s="302">
        <v>20</v>
      </c>
      <c r="K85" s="290"/>
    </row>
    <row r="86" s="1" customFormat="1" ht="15" customHeight="1">
      <c r="B86" s="301"/>
      <c r="C86" s="302" t="s">
        <v>1325</v>
      </c>
      <c r="D86" s="302"/>
      <c r="E86" s="302"/>
      <c r="F86" s="303" t="s">
        <v>1314</v>
      </c>
      <c r="G86" s="302"/>
      <c r="H86" s="302" t="s">
        <v>1326</v>
      </c>
      <c r="I86" s="302" t="s">
        <v>1310</v>
      </c>
      <c r="J86" s="302">
        <v>20</v>
      </c>
      <c r="K86" s="290"/>
    </row>
    <row r="87" s="1" customFormat="1" ht="15" customHeight="1">
      <c r="B87" s="301"/>
      <c r="C87" s="276" t="s">
        <v>1327</v>
      </c>
      <c r="D87" s="276"/>
      <c r="E87" s="276"/>
      <c r="F87" s="299" t="s">
        <v>1314</v>
      </c>
      <c r="G87" s="300"/>
      <c r="H87" s="276" t="s">
        <v>1328</v>
      </c>
      <c r="I87" s="276" t="s">
        <v>1310</v>
      </c>
      <c r="J87" s="276">
        <v>50</v>
      </c>
      <c r="K87" s="290"/>
    </row>
    <row r="88" s="1" customFormat="1" ht="15" customHeight="1">
      <c r="B88" s="301"/>
      <c r="C88" s="276" t="s">
        <v>1329</v>
      </c>
      <c r="D88" s="276"/>
      <c r="E88" s="276"/>
      <c r="F88" s="299" t="s">
        <v>1314</v>
      </c>
      <c r="G88" s="300"/>
      <c r="H88" s="276" t="s">
        <v>1330</v>
      </c>
      <c r="I88" s="276" t="s">
        <v>1310</v>
      </c>
      <c r="J88" s="276">
        <v>20</v>
      </c>
      <c r="K88" s="290"/>
    </row>
    <row r="89" s="1" customFormat="1" ht="15" customHeight="1">
      <c r="B89" s="301"/>
      <c r="C89" s="276" t="s">
        <v>1331</v>
      </c>
      <c r="D89" s="276"/>
      <c r="E89" s="276"/>
      <c r="F89" s="299" t="s">
        <v>1314</v>
      </c>
      <c r="G89" s="300"/>
      <c r="H89" s="276" t="s">
        <v>1332</v>
      </c>
      <c r="I89" s="276" t="s">
        <v>1310</v>
      </c>
      <c r="J89" s="276">
        <v>20</v>
      </c>
      <c r="K89" s="290"/>
    </row>
    <row r="90" s="1" customFormat="1" ht="15" customHeight="1">
      <c r="B90" s="301"/>
      <c r="C90" s="276" t="s">
        <v>1333</v>
      </c>
      <c r="D90" s="276"/>
      <c r="E90" s="276"/>
      <c r="F90" s="299" t="s">
        <v>1314</v>
      </c>
      <c r="G90" s="300"/>
      <c r="H90" s="276" t="s">
        <v>1334</v>
      </c>
      <c r="I90" s="276" t="s">
        <v>1310</v>
      </c>
      <c r="J90" s="276">
        <v>50</v>
      </c>
      <c r="K90" s="290"/>
    </row>
    <row r="91" s="1" customFormat="1" ht="15" customHeight="1">
      <c r="B91" s="301"/>
      <c r="C91" s="276" t="s">
        <v>1335</v>
      </c>
      <c r="D91" s="276"/>
      <c r="E91" s="276"/>
      <c r="F91" s="299" t="s">
        <v>1314</v>
      </c>
      <c r="G91" s="300"/>
      <c r="H91" s="276" t="s">
        <v>1335</v>
      </c>
      <c r="I91" s="276" t="s">
        <v>1310</v>
      </c>
      <c r="J91" s="276">
        <v>50</v>
      </c>
      <c r="K91" s="290"/>
    </row>
    <row r="92" s="1" customFormat="1" ht="15" customHeight="1">
      <c r="B92" s="301"/>
      <c r="C92" s="276" t="s">
        <v>1336</v>
      </c>
      <c r="D92" s="276"/>
      <c r="E92" s="276"/>
      <c r="F92" s="299" t="s">
        <v>1314</v>
      </c>
      <c r="G92" s="300"/>
      <c r="H92" s="276" t="s">
        <v>1337</v>
      </c>
      <c r="I92" s="276" t="s">
        <v>1310</v>
      </c>
      <c r="J92" s="276">
        <v>255</v>
      </c>
      <c r="K92" s="290"/>
    </row>
    <row r="93" s="1" customFormat="1" ht="15" customHeight="1">
      <c r="B93" s="301"/>
      <c r="C93" s="276" t="s">
        <v>1338</v>
      </c>
      <c r="D93" s="276"/>
      <c r="E93" s="276"/>
      <c r="F93" s="299" t="s">
        <v>77</v>
      </c>
      <c r="G93" s="300"/>
      <c r="H93" s="276" t="s">
        <v>1339</v>
      </c>
      <c r="I93" s="276" t="s">
        <v>1340</v>
      </c>
      <c r="J93" s="276"/>
      <c r="K93" s="290"/>
    </row>
    <row r="94" s="1" customFormat="1" ht="15" customHeight="1">
      <c r="B94" s="301"/>
      <c r="C94" s="276" t="s">
        <v>1341</v>
      </c>
      <c r="D94" s="276"/>
      <c r="E94" s="276"/>
      <c r="F94" s="299" t="s">
        <v>77</v>
      </c>
      <c r="G94" s="300"/>
      <c r="H94" s="276" t="s">
        <v>1342</v>
      </c>
      <c r="I94" s="276" t="s">
        <v>1343</v>
      </c>
      <c r="J94" s="276"/>
      <c r="K94" s="290"/>
    </row>
    <row r="95" s="1" customFormat="1" ht="15" customHeight="1">
      <c r="B95" s="301"/>
      <c r="C95" s="276" t="s">
        <v>1344</v>
      </c>
      <c r="D95" s="276"/>
      <c r="E95" s="276"/>
      <c r="F95" s="299" t="s">
        <v>77</v>
      </c>
      <c r="G95" s="300"/>
      <c r="H95" s="276" t="s">
        <v>1344</v>
      </c>
      <c r="I95" s="276" t="s">
        <v>1343</v>
      </c>
      <c r="J95" s="276"/>
      <c r="K95" s="290"/>
    </row>
    <row r="96" s="1" customFormat="1" ht="15" customHeight="1">
      <c r="B96" s="301"/>
      <c r="C96" s="276" t="s">
        <v>39</v>
      </c>
      <c r="D96" s="276"/>
      <c r="E96" s="276"/>
      <c r="F96" s="299" t="s">
        <v>77</v>
      </c>
      <c r="G96" s="300"/>
      <c r="H96" s="276" t="s">
        <v>1345</v>
      </c>
      <c r="I96" s="276" t="s">
        <v>1343</v>
      </c>
      <c r="J96" s="276"/>
      <c r="K96" s="290"/>
    </row>
    <row r="97" s="1" customFormat="1" ht="15" customHeight="1">
      <c r="B97" s="301"/>
      <c r="C97" s="276" t="s">
        <v>49</v>
      </c>
      <c r="D97" s="276"/>
      <c r="E97" s="276"/>
      <c r="F97" s="299" t="s">
        <v>77</v>
      </c>
      <c r="G97" s="300"/>
      <c r="H97" s="276" t="s">
        <v>1346</v>
      </c>
      <c r="I97" s="276" t="s">
        <v>1343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1347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1303</v>
      </c>
      <c r="D103" s="291"/>
      <c r="E103" s="291"/>
      <c r="F103" s="291" t="s">
        <v>1304</v>
      </c>
      <c r="G103" s="292"/>
      <c r="H103" s="291" t="s">
        <v>55</v>
      </c>
      <c r="I103" s="291" t="s">
        <v>58</v>
      </c>
      <c r="J103" s="291" t="s">
        <v>1305</v>
      </c>
      <c r="K103" s="290"/>
    </row>
    <row r="104" s="1" customFormat="1" ht="17.25" customHeight="1">
      <c r="B104" s="288"/>
      <c r="C104" s="293" t="s">
        <v>1306</v>
      </c>
      <c r="D104" s="293"/>
      <c r="E104" s="293"/>
      <c r="F104" s="294" t="s">
        <v>1307</v>
      </c>
      <c r="G104" s="295"/>
      <c r="H104" s="293"/>
      <c r="I104" s="293"/>
      <c r="J104" s="293" t="s">
        <v>1308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54</v>
      </c>
      <c r="D106" s="298"/>
      <c r="E106" s="298"/>
      <c r="F106" s="299" t="s">
        <v>77</v>
      </c>
      <c r="G106" s="276"/>
      <c r="H106" s="276" t="s">
        <v>1348</v>
      </c>
      <c r="I106" s="276" t="s">
        <v>1310</v>
      </c>
      <c r="J106" s="276">
        <v>20</v>
      </c>
      <c r="K106" s="290"/>
    </row>
    <row r="107" s="1" customFormat="1" ht="15" customHeight="1">
      <c r="B107" s="288"/>
      <c r="C107" s="276" t="s">
        <v>1311</v>
      </c>
      <c r="D107" s="276"/>
      <c r="E107" s="276"/>
      <c r="F107" s="299" t="s">
        <v>77</v>
      </c>
      <c r="G107" s="276"/>
      <c r="H107" s="276" t="s">
        <v>1348</v>
      </c>
      <c r="I107" s="276" t="s">
        <v>1310</v>
      </c>
      <c r="J107" s="276">
        <v>120</v>
      </c>
      <c r="K107" s="290"/>
    </row>
    <row r="108" s="1" customFormat="1" ht="15" customHeight="1">
      <c r="B108" s="301"/>
      <c r="C108" s="276" t="s">
        <v>1313</v>
      </c>
      <c r="D108" s="276"/>
      <c r="E108" s="276"/>
      <c r="F108" s="299" t="s">
        <v>1314</v>
      </c>
      <c r="G108" s="276"/>
      <c r="H108" s="276" t="s">
        <v>1348</v>
      </c>
      <c r="I108" s="276" t="s">
        <v>1310</v>
      </c>
      <c r="J108" s="276">
        <v>50</v>
      </c>
      <c r="K108" s="290"/>
    </row>
    <row r="109" s="1" customFormat="1" ht="15" customHeight="1">
      <c r="B109" s="301"/>
      <c r="C109" s="276" t="s">
        <v>1316</v>
      </c>
      <c r="D109" s="276"/>
      <c r="E109" s="276"/>
      <c r="F109" s="299" t="s">
        <v>77</v>
      </c>
      <c r="G109" s="276"/>
      <c r="H109" s="276" t="s">
        <v>1348</v>
      </c>
      <c r="I109" s="276" t="s">
        <v>1318</v>
      </c>
      <c r="J109" s="276"/>
      <c r="K109" s="290"/>
    </row>
    <row r="110" s="1" customFormat="1" ht="15" customHeight="1">
      <c r="B110" s="301"/>
      <c r="C110" s="276" t="s">
        <v>1327</v>
      </c>
      <c r="D110" s="276"/>
      <c r="E110" s="276"/>
      <c r="F110" s="299" t="s">
        <v>1314</v>
      </c>
      <c r="G110" s="276"/>
      <c r="H110" s="276" t="s">
        <v>1348</v>
      </c>
      <c r="I110" s="276" t="s">
        <v>1310</v>
      </c>
      <c r="J110" s="276">
        <v>50</v>
      </c>
      <c r="K110" s="290"/>
    </row>
    <row r="111" s="1" customFormat="1" ht="15" customHeight="1">
      <c r="B111" s="301"/>
      <c r="C111" s="276" t="s">
        <v>1335</v>
      </c>
      <c r="D111" s="276"/>
      <c r="E111" s="276"/>
      <c r="F111" s="299" t="s">
        <v>1314</v>
      </c>
      <c r="G111" s="276"/>
      <c r="H111" s="276" t="s">
        <v>1348</v>
      </c>
      <c r="I111" s="276" t="s">
        <v>1310</v>
      </c>
      <c r="J111" s="276">
        <v>50</v>
      </c>
      <c r="K111" s="290"/>
    </row>
    <row r="112" s="1" customFormat="1" ht="15" customHeight="1">
      <c r="B112" s="301"/>
      <c r="C112" s="276" t="s">
        <v>1333</v>
      </c>
      <c r="D112" s="276"/>
      <c r="E112" s="276"/>
      <c r="F112" s="299" t="s">
        <v>1314</v>
      </c>
      <c r="G112" s="276"/>
      <c r="H112" s="276" t="s">
        <v>1348</v>
      </c>
      <c r="I112" s="276" t="s">
        <v>1310</v>
      </c>
      <c r="J112" s="276">
        <v>50</v>
      </c>
      <c r="K112" s="290"/>
    </row>
    <row r="113" s="1" customFormat="1" ht="15" customHeight="1">
      <c r="B113" s="301"/>
      <c r="C113" s="276" t="s">
        <v>54</v>
      </c>
      <c r="D113" s="276"/>
      <c r="E113" s="276"/>
      <c r="F113" s="299" t="s">
        <v>77</v>
      </c>
      <c r="G113" s="276"/>
      <c r="H113" s="276" t="s">
        <v>1349</v>
      </c>
      <c r="I113" s="276" t="s">
        <v>1310</v>
      </c>
      <c r="J113" s="276">
        <v>20</v>
      </c>
      <c r="K113" s="290"/>
    </row>
    <row r="114" s="1" customFormat="1" ht="15" customHeight="1">
      <c r="B114" s="301"/>
      <c r="C114" s="276" t="s">
        <v>1350</v>
      </c>
      <c r="D114" s="276"/>
      <c r="E114" s="276"/>
      <c r="F114" s="299" t="s">
        <v>77</v>
      </c>
      <c r="G114" s="276"/>
      <c r="H114" s="276" t="s">
        <v>1351</v>
      </c>
      <c r="I114" s="276" t="s">
        <v>1310</v>
      </c>
      <c r="J114" s="276">
        <v>120</v>
      </c>
      <c r="K114" s="290"/>
    </row>
    <row r="115" s="1" customFormat="1" ht="15" customHeight="1">
      <c r="B115" s="301"/>
      <c r="C115" s="276" t="s">
        <v>39</v>
      </c>
      <c r="D115" s="276"/>
      <c r="E115" s="276"/>
      <c r="F115" s="299" t="s">
        <v>77</v>
      </c>
      <c r="G115" s="276"/>
      <c r="H115" s="276" t="s">
        <v>1352</v>
      </c>
      <c r="I115" s="276" t="s">
        <v>1343</v>
      </c>
      <c r="J115" s="276"/>
      <c r="K115" s="290"/>
    </row>
    <row r="116" s="1" customFormat="1" ht="15" customHeight="1">
      <c r="B116" s="301"/>
      <c r="C116" s="276" t="s">
        <v>49</v>
      </c>
      <c r="D116" s="276"/>
      <c r="E116" s="276"/>
      <c r="F116" s="299" t="s">
        <v>77</v>
      </c>
      <c r="G116" s="276"/>
      <c r="H116" s="276" t="s">
        <v>1353</v>
      </c>
      <c r="I116" s="276" t="s">
        <v>1343</v>
      </c>
      <c r="J116" s="276"/>
      <c r="K116" s="290"/>
    </row>
    <row r="117" s="1" customFormat="1" ht="15" customHeight="1">
      <c r="B117" s="301"/>
      <c r="C117" s="276" t="s">
        <v>58</v>
      </c>
      <c r="D117" s="276"/>
      <c r="E117" s="276"/>
      <c r="F117" s="299" t="s">
        <v>77</v>
      </c>
      <c r="G117" s="276"/>
      <c r="H117" s="276" t="s">
        <v>1354</v>
      </c>
      <c r="I117" s="276" t="s">
        <v>1355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1356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1303</v>
      </c>
      <c r="D123" s="291"/>
      <c r="E123" s="291"/>
      <c r="F123" s="291" t="s">
        <v>1304</v>
      </c>
      <c r="G123" s="292"/>
      <c r="H123" s="291" t="s">
        <v>55</v>
      </c>
      <c r="I123" s="291" t="s">
        <v>58</v>
      </c>
      <c r="J123" s="291" t="s">
        <v>1305</v>
      </c>
      <c r="K123" s="320"/>
    </row>
    <row r="124" s="1" customFormat="1" ht="17.25" customHeight="1">
      <c r="B124" s="319"/>
      <c r="C124" s="293" t="s">
        <v>1306</v>
      </c>
      <c r="D124" s="293"/>
      <c r="E124" s="293"/>
      <c r="F124" s="294" t="s">
        <v>1307</v>
      </c>
      <c r="G124" s="295"/>
      <c r="H124" s="293"/>
      <c r="I124" s="293"/>
      <c r="J124" s="293" t="s">
        <v>1308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1311</v>
      </c>
      <c r="D126" s="298"/>
      <c r="E126" s="298"/>
      <c r="F126" s="299" t="s">
        <v>77</v>
      </c>
      <c r="G126" s="276"/>
      <c r="H126" s="276" t="s">
        <v>1348</v>
      </c>
      <c r="I126" s="276" t="s">
        <v>1310</v>
      </c>
      <c r="J126" s="276">
        <v>120</v>
      </c>
      <c r="K126" s="324"/>
    </row>
    <row r="127" s="1" customFormat="1" ht="15" customHeight="1">
      <c r="B127" s="321"/>
      <c r="C127" s="276" t="s">
        <v>1357</v>
      </c>
      <c r="D127" s="276"/>
      <c r="E127" s="276"/>
      <c r="F127" s="299" t="s">
        <v>77</v>
      </c>
      <c r="G127" s="276"/>
      <c r="H127" s="276" t="s">
        <v>1358</v>
      </c>
      <c r="I127" s="276" t="s">
        <v>1310</v>
      </c>
      <c r="J127" s="276" t="s">
        <v>1359</v>
      </c>
      <c r="K127" s="324"/>
    </row>
    <row r="128" s="1" customFormat="1" ht="15" customHeight="1">
      <c r="B128" s="321"/>
      <c r="C128" s="276" t="s">
        <v>86</v>
      </c>
      <c r="D128" s="276"/>
      <c r="E128" s="276"/>
      <c r="F128" s="299" t="s">
        <v>77</v>
      </c>
      <c r="G128" s="276"/>
      <c r="H128" s="276" t="s">
        <v>1360</v>
      </c>
      <c r="I128" s="276" t="s">
        <v>1310</v>
      </c>
      <c r="J128" s="276" t="s">
        <v>1359</v>
      </c>
      <c r="K128" s="324"/>
    </row>
    <row r="129" s="1" customFormat="1" ht="15" customHeight="1">
      <c r="B129" s="321"/>
      <c r="C129" s="276" t="s">
        <v>1319</v>
      </c>
      <c r="D129" s="276"/>
      <c r="E129" s="276"/>
      <c r="F129" s="299" t="s">
        <v>1314</v>
      </c>
      <c r="G129" s="276"/>
      <c r="H129" s="276" t="s">
        <v>1320</v>
      </c>
      <c r="I129" s="276" t="s">
        <v>1310</v>
      </c>
      <c r="J129" s="276">
        <v>15</v>
      </c>
      <c r="K129" s="324"/>
    </row>
    <row r="130" s="1" customFormat="1" ht="15" customHeight="1">
      <c r="B130" s="321"/>
      <c r="C130" s="302" t="s">
        <v>1321</v>
      </c>
      <c r="D130" s="302"/>
      <c r="E130" s="302"/>
      <c r="F130" s="303" t="s">
        <v>1314</v>
      </c>
      <c r="G130" s="302"/>
      <c r="H130" s="302" t="s">
        <v>1322</v>
      </c>
      <c r="I130" s="302" t="s">
        <v>1310</v>
      </c>
      <c r="J130" s="302">
        <v>15</v>
      </c>
      <c r="K130" s="324"/>
    </row>
    <row r="131" s="1" customFormat="1" ht="15" customHeight="1">
      <c r="B131" s="321"/>
      <c r="C131" s="302" t="s">
        <v>1323</v>
      </c>
      <c r="D131" s="302"/>
      <c r="E131" s="302"/>
      <c r="F131" s="303" t="s">
        <v>1314</v>
      </c>
      <c r="G131" s="302"/>
      <c r="H131" s="302" t="s">
        <v>1324</v>
      </c>
      <c r="I131" s="302" t="s">
        <v>1310</v>
      </c>
      <c r="J131" s="302">
        <v>20</v>
      </c>
      <c r="K131" s="324"/>
    </row>
    <row r="132" s="1" customFormat="1" ht="15" customHeight="1">
      <c r="B132" s="321"/>
      <c r="C132" s="302" t="s">
        <v>1325</v>
      </c>
      <c r="D132" s="302"/>
      <c r="E132" s="302"/>
      <c r="F132" s="303" t="s">
        <v>1314</v>
      </c>
      <c r="G132" s="302"/>
      <c r="H132" s="302" t="s">
        <v>1326</v>
      </c>
      <c r="I132" s="302" t="s">
        <v>1310</v>
      </c>
      <c r="J132" s="302">
        <v>20</v>
      </c>
      <c r="K132" s="324"/>
    </row>
    <row r="133" s="1" customFormat="1" ht="15" customHeight="1">
      <c r="B133" s="321"/>
      <c r="C133" s="276" t="s">
        <v>1313</v>
      </c>
      <c r="D133" s="276"/>
      <c r="E133" s="276"/>
      <c r="F133" s="299" t="s">
        <v>1314</v>
      </c>
      <c r="G133" s="276"/>
      <c r="H133" s="276" t="s">
        <v>1348</v>
      </c>
      <c r="I133" s="276" t="s">
        <v>1310</v>
      </c>
      <c r="J133" s="276">
        <v>50</v>
      </c>
      <c r="K133" s="324"/>
    </row>
    <row r="134" s="1" customFormat="1" ht="15" customHeight="1">
      <c r="B134" s="321"/>
      <c r="C134" s="276" t="s">
        <v>1327</v>
      </c>
      <c r="D134" s="276"/>
      <c r="E134" s="276"/>
      <c r="F134" s="299" t="s">
        <v>1314</v>
      </c>
      <c r="G134" s="276"/>
      <c r="H134" s="276" t="s">
        <v>1348</v>
      </c>
      <c r="I134" s="276" t="s">
        <v>1310</v>
      </c>
      <c r="J134" s="276">
        <v>50</v>
      </c>
      <c r="K134" s="324"/>
    </row>
    <row r="135" s="1" customFormat="1" ht="15" customHeight="1">
      <c r="B135" s="321"/>
      <c r="C135" s="276" t="s">
        <v>1333</v>
      </c>
      <c r="D135" s="276"/>
      <c r="E135" s="276"/>
      <c r="F135" s="299" t="s">
        <v>1314</v>
      </c>
      <c r="G135" s="276"/>
      <c r="H135" s="276" t="s">
        <v>1348</v>
      </c>
      <c r="I135" s="276" t="s">
        <v>1310</v>
      </c>
      <c r="J135" s="276">
        <v>50</v>
      </c>
      <c r="K135" s="324"/>
    </row>
    <row r="136" s="1" customFormat="1" ht="15" customHeight="1">
      <c r="B136" s="321"/>
      <c r="C136" s="276" t="s">
        <v>1335</v>
      </c>
      <c r="D136" s="276"/>
      <c r="E136" s="276"/>
      <c r="F136" s="299" t="s">
        <v>1314</v>
      </c>
      <c r="G136" s="276"/>
      <c r="H136" s="276" t="s">
        <v>1348</v>
      </c>
      <c r="I136" s="276" t="s">
        <v>1310</v>
      </c>
      <c r="J136" s="276">
        <v>50</v>
      </c>
      <c r="K136" s="324"/>
    </row>
    <row r="137" s="1" customFormat="1" ht="15" customHeight="1">
      <c r="B137" s="321"/>
      <c r="C137" s="276" t="s">
        <v>1336</v>
      </c>
      <c r="D137" s="276"/>
      <c r="E137" s="276"/>
      <c r="F137" s="299" t="s">
        <v>1314</v>
      </c>
      <c r="G137" s="276"/>
      <c r="H137" s="276" t="s">
        <v>1361</v>
      </c>
      <c r="I137" s="276" t="s">
        <v>1310</v>
      </c>
      <c r="J137" s="276">
        <v>255</v>
      </c>
      <c r="K137" s="324"/>
    </row>
    <row r="138" s="1" customFormat="1" ht="15" customHeight="1">
      <c r="B138" s="321"/>
      <c r="C138" s="276" t="s">
        <v>1338</v>
      </c>
      <c r="D138" s="276"/>
      <c r="E138" s="276"/>
      <c r="F138" s="299" t="s">
        <v>77</v>
      </c>
      <c r="G138" s="276"/>
      <c r="H138" s="276" t="s">
        <v>1362</v>
      </c>
      <c r="I138" s="276" t="s">
        <v>1340</v>
      </c>
      <c r="J138" s="276"/>
      <c r="K138" s="324"/>
    </row>
    <row r="139" s="1" customFormat="1" ht="15" customHeight="1">
      <c r="B139" s="321"/>
      <c r="C139" s="276" t="s">
        <v>1341</v>
      </c>
      <c r="D139" s="276"/>
      <c r="E139" s="276"/>
      <c r="F139" s="299" t="s">
        <v>77</v>
      </c>
      <c r="G139" s="276"/>
      <c r="H139" s="276" t="s">
        <v>1363</v>
      </c>
      <c r="I139" s="276" t="s">
        <v>1343</v>
      </c>
      <c r="J139" s="276"/>
      <c r="K139" s="324"/>
    </row>
    <row r="140" s="1" customFormat="1" ht="15" customHeight="1">
      <c r="B140" s="321"/>
      <c r="C140" s="276" t="s">
        <v>1344</v>
      </c>
      <c r="D140" s="276"/>
      <c r="E140" s="276"/>
      <c r="F140" s="299" t="s">
        <v>77</v>
      </c>
      <c r="G140" s="276"/>
      <c r="H140" s="276" t="s">
        <v>1344</v>
      </c>
      <c r="I140" s="276" t="s">
        <v>1343</v>
      </c>
      <c r="J140" s="276"/>
      <c r="K140" s="324"/>
    </row>
    <row r="141" s="1" customFormat="1" ht="15" customHeight="1">
      <c r="B141" s="321"/>
      <c r="C141" s="276" t="s">
        <v>39</v>
      </c>
      <c r="D141" s="276"/>
      <c r="E141" s="276"/>
      <c r="F141" s="299" t="s">
        <v>77</v>
      </c>
      <c r="G141" s="276"/>
      <c r="H141" s="276" t="s">
        <v>1364</v>
      </c>
      <c r="I141" s="276" t="s">
        <v>1343</v>
      </c>
      <c r="J141" s="276"/>
      <c r="K141" s="324"/>
    </row>
    <row r="142" s="1" customFormat="1" ht="15" customHeight="1">
      <c r="B142" s="321"/>
      <c r="C142" s="276" t="s">
        <v>1365</v>
      </c>
      <c r="D142" s="276"/>
      <c r="E142" s="276"/>
      <c r="F142" s="299" t="s">
        <v>77</v>
      </c>
      <c r="G142" s="276"/>
      <c r="H142" s="276" t="s">
        <v>1366</v>
      </c>
      <c r="I142" s="276" t="s">
        <v>1343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1367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1303</v>
      </c>
      <c r="D148" s="291"/>
      <c r="E148" s="291"/>
      <c r="F148" s="291" t="s">
        <v>1304</v>
      </c>
      <c r="G148" s="292"/>
      <c r="H148" s="291" t="s">
        <v>55</v>
      </c>
      <c r="I148" s="291" t="s">
        <v>58</v>
      </c>
      <c r="J148" s="291" t="s">
        <v>1305</v>
      </c>
      <c r="K148" s="290"/>
    </row>
    <row r="149" s="1" customFormat="1" ht="17.25" customHeight="1">
      <c r="B149" s="288"/>
      <c r="C149" s="293" t="s">
        <v>1306</v>
      </c>
      <c r="D149" s="293"/>
      <c r="E149" s="293"/>
      <c r="F149" s="294" t="s">
        <v>1307</v>
      </c>
      <c r="G149" s="295"/>
      <c r="H149" s="293"/>
      <c r="I149" s="293"/>
      <c r="J149" s="293" t="s">
        <v>1308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1311</v>
      </c>
      <c r="D151" s="276"/>
      <c r="E151" s="276"/>
      <c r="F151" s="329" t="s">
        <v>77</v>
      </c>
      <c r="G151" s="276"/>
      <c r="H151" s="328" t="s">
        <v>1348</v>
      </c>
      <c r="I151" s="328" t="s">
        <v>1310</v>
      </c>
      <c r="J151" s="328">
        <v>120</v>
      </c>
      <c r="K151" s="324"/>
    </row>
    <row r="152" s="1" customFormat="1" ht="15" customHeight="1">
      <c r="B152" s="301"/>
      <c r="C152" s="328" t="s">
        <v>1357</v>
      </c>
      <c r="D152" s="276"/>
      <c r="E152" s="276"/>
      <c r="F152" s="329" t="s">
        <v>77</v>
      </c>
      <c r="G152" s="276"/>
      <c r="H152" s="328" t="s">
        <v>1368</v>
      </c>
      <c r="I152" s="328" t="s">
        <v>1310</v>
      </c>
      <c r="J152" s="328" t="s">
        <v>1359</v>
      </c>
      <c r="K152" s="324"/>
    </row>
    <row r="153" s="1" customFormat="1" ht="15" customHeight="1">
      <c r="B153" s="301"/>
      <c r="C153" s="328" t="s">
        <v>86</v>
      </c>
      <c r="D153" s="276"/>
      <c r="E153" s="276"/>
      <c r="F153" s="329" t="s">
        <v>77</v>
      </c>
      <c r="G153" s="276"/>
      <c r="H153" s="328" t="s">
        <v>1369</v>
      </c>
      <c r="I153" s="328" t="s">
        <v>1310</v>
      </c>
      <c r="J153" s="328" t="s">
        <v>1359</v>
      </c>
      <c r="K153" s="324"/>
    </row>
    <row r="154" s="1" customFormat="1" ht="15" customHeight="1">
      <c r="B154" s="301"/>
      <c r="C154" s="328" t="s">
        <v>1313</v>
      </c>
      <c r="D154" s="276"/>
      <c r="E154" s="276"/>
      <c r="F154" s="329" t="s">
        <v>1314</v>
      </c>
      <c r="G154" s="276"/>
      <c r="H154" s="328" t="s">
        <v>1348</v>
      </c>
      <c r="I154" s="328" t="s">
        <v>1310</v>
      </c>
      <c r="J154" s="328">
        <v>50</v>
      </c>
      <c r="K154" s="324"/>
    </row>
    <row r="155" s="1" customFormat="1" ht="15" customHeight="1">
      <c r="B155" s="301"/>
      <c r="C155" s="328" t="s">
        <v>1316</v>
      </c>
      <c r="D155" s="276"/>
      <c r="E155" s="276"/>
      <c r="F155" s="329" t="s">
        <v>77</v>
      </c>
      <c r="G155" s="276"/>
      <c r="H155" s="328" t="s">
        <v>1348</v>
      </c>
      <c r="I155" s="328" t="s">
        <v>1318</v>
      </c>
      <c r="J155" s="328"/>
      <c r="K155" s="324"/>
    </row>
    <row r="156" s="1" customFormat="1" ht="15" customHeight="1">
      <c r="B156" s="301"/>
      <c r="C156" s="328" t="s">
        <v>1327</v>
      </c>
      <c r="D156" s="276"/>
      <c r="E156" s="276"/>
      <c r="F156" s="329" t="s">
        <v>1314</v>
      </c>
      <c r="G156" s="276"/>
      <c r="H156" s="328" t="s">
        <v>1348</v>
      </c>
      <c r="I156" s="328" t="s">
        <v>1310</v>
      </c>
      <c r="J156" s="328">
        <v>50</v>
      </c>
      <c r="K156" s="324"/>
    </row>
    <row r="157" s="1" customFormat="1" ht="15" customHeight="1">
      <c r="B157" s="301"/>
      <c r="C157" s="328" t="s">
        <v>1335</v>
      </c>
      <c r="D157" s="276"/>
      <c r="E157" s="276"/>
      <c r="F157" s="329" t="s">
        <v>1314</v>
      </c>
      <c r="G157" s="276"/>
      <c r="H157" s="328" t="s">
        <v>1348</v>
      </c>
      <c r="I157" s="328" t="s">
        <v>1310</v>
      </c>
      <c r="J157" s="328">
        <v>50</v>
      </c>
      <c r="K157" s="324"/>
    </row>
    <row r="158" s="1" customFormat="1" ht="15" customHeight="1">
      <c r="B158" s="301"/>
      <c r="C158" s="328" t="s">
        <v>1333</v>
      </c>
      <c r="D158" s="276"/>
      <c r="E158" s="276"/>
      <c r="F158" s="329" t="s">
        <v>1314</v>
      </c>
      <c r="G158" s="276"/>
      <c r="H158" s="328" t="s">
        <v>1348</v>
      </c>
      <c r="I158" s="328" t="s">
        <v>1310</v>
      </c>
      <c r="J158" s="328">
        <v>50</v>
      </c>
      <c r="K158" s="324"/>
    </row>
    <row r="159" s="1" customFormat="1" ht="15" customHeight="1">
      <c r="B159" s="301"/>
      <c r="C159" s="328" t="s">
        <v>110</v>
      </c>
      <c r="D159" s="276"/>
      <c r="E159" s="276"/>
      <c r="F159" s="329" t="s">
        <v>77</v>
      </c>
      <c r="G159" s="276"/>
      <c r="H159" s="328" t="s">
        <v>1370</v>
      </c>
      <c r="I159" s="328" t="s">
        <v>1310</v>
      </c>
      <c r="J159" s="328" t="s">
        <v>1371</v>
      </c>
      <c r="K159" s="324"/>
    </row>
    <row r="160" s="1" customFormat="1" ht="15" customHeight="1">
      <c r="B160" s="301"/>
      <c r="C160" s="328" t="s">
        <v>1372</v>
      </c>
      <c r="D160" s="276"/>
      <c r="E160" s="276"/>
      <c r="F160" s="329" t="s">
        <v>77</v>
      </c>
      <c r="G160" s="276"/>
      <c r="H160" s="328" t="s">
        <v>1373</v>
      </c>
      <c r="I160" s="328" t="s">
        <v>1343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1374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1303</v>
      </c>
      <c r="D166" s="291"/>
      <c r="E166" s="291"/>
      <c r="F166" s="291" t="s">
        <v>1304</v>
      </c>
      <c r="G166" s="333"/>
      <c r="H166" s="334" t="s">
        <v>55</v>
      </c>
      <c r="I166" s="334" t="s">
        <v>58</v>
      </c>
      <c r="J166" s="291" t="s">
        <v>1305</v>
      </c>
      <c r="K166" s="268"/>
    </row>
    <row r="167" s="1" customFormat="1" ht="17.25" customHeight="1">
      <c r="B167" s="269"/>
      <c r="C167" s="293" t="s">
        <v>1306</v>
      </c>
      <c r="D167" s="293"/>
      <c r="E167" s="293"/>
      <c r="F167" s="294" t="s">
        <v>1307</v>
      </c>
      <c r="G167" s="335"/>
      <c r="H167" s="336"/>
      <c r="I167" s="336"/>
      <c r="J167" s="293" t="s">
        <v>1308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1311</v>
      </c>
      <c r="D169" s="276"/>
      <c r="E169" s="276"/>
      <c r="F169" s="299" t="s">
        <v>77</v>
      </c>
      <c r="G169" s="276"/>
      <c r="H169" s="276" t="s">
        <v>1348</v>
      </c>
      <c r="I169" s="276" t="s">
        <v>1310</v>
      </c>
      <c r="J169" s="276">
        <v>120</v>
      </c>
      <c r="K169" s="324"/>
    </row>
    <row r="170" s="1" customFormat="1" ht="15" customHeight="1">
      <c r="B170" s="301"/>
      <c r="C170" s="276" t="s">
        <v>1357</v>
      </c>
      <c r="D170" s="276"/>
      <c r="E170" s="276"/>
      <c r="F170" s="299" t="s">
        <v>77</v>
      </c>
      <c r="G170" s="276"/>
      <c r="H170" s="276" t="s">
        <v>1358</v>
      </c>
      <c r="I170" s="276" t="s">
        <v>1310</v>
      </c>
      <c r="J170" s="276" t="s">
        <v>1359</v>
      </c>
      <c r="K170" s="324"/>
    </row>
    <row r="171" s="1" customFormat="1" ht="15" customHeight="1">
      <c r="B171" s="301"/>
      <c r="C171" s="276" t="s">
        <v>86</v>
      </c>
      <c r="D171" s="276"/>
      <c r="E171" s="276"/>
      <c r="F171" s="299" t="s">
        <v>77</v>
      </c>
      <c r="G171" s="276"/>
      <c r="H171" s="276" t="s">
        <v>1375</v>
      </c>
      <c r="I171" s="276" t="s">
        <v>1310</v>
      </c>
      <c r="J171" s="276" t="s">
        <v>1359</v>
      </c>
      <c r="K171" s="324"/>
    </row>
    <row r="172" s="1" customFormat="1" ht="15" customHeight="1">
      <c r="B172" s="301"/>
      <c r="C172" s="276" t="s">
        <v>1313</v>
      </c>
      <c r="D172" s="276"/>
      <c r="E172" s="276"/>
      <c r="F172" s="299" t="s">
        <v>1314</v>
      </c>
      <c r="G172" s="276"/>
      <c r="H172" s="276" t="s">
        <v>1375</v>
      </c>
      <c r="I172" s="276" t="s">
        <v>1310</v>
      </c>
      <c r="J172" s="276">
        <v>50</v>
      </c>
      <c r="K172" s="324"/>
    </row>
    <row r="173" s="1" customFormat="1" ht="15" customHeight="1">
      <c r="B173" s="301"/>
      <c r="C173" s="276" t="s">
        <v>1316</v>
      </c>
      <c r="D173" s="276"/>
      <c r="E173" s="276"/>
      <c r="F173" s="299" t="s">
        <v>77</v>
      </c>
      <c r="G173" s="276"/>
      <c r="H173" s="276" t="s">
        <v>1375</v>
      </c>
      <c r="I173" s="276" t="s">
        <v>1318</v>
      </c>
      <c r="J173" s="276"/>
      <c r="K173" s="324"/>
    </row>
    <row r="174" s="1" customFormat="1" ht="15" customHeight="1">
      <c r="B174" s="301"/>
      <c r="C174" s="276" t="s">
        <v>1327</v>
      </c>
      <c r="D174" s="276"/>
      <c r="E174" s="276"/>
      <c r="F174" s="299" t="s">
        <v>1314</v>
      </c>
      <c r="G174" s="276"/>
      <c r="H174" s="276" t="s">
        <v>1375</v>
      </c>
      <c r="I174" s="276" t="s">
        <v>1310</v>
      </c>
      <c r="J174" s="276">
        <v>50</v>
      </c>
      <c r="K174" s="324"/>
    </row>
    <row r="175" s="1" customFormat="1" ht="15" customHeight="1">
      <c r="B175" s="301"/>
      <c r="C175" s="276" t="s">
        <v>1335</v>
      </c>
      <c r="D175" s="276"/>
      <c r="E175" s="276"/>
      <c r="F175" s="299" t="s">
        <v>1314</v>
      </c>
      <c r="G175" s="276"/>
      <c r="H175" s="276" t="s">
        <v>1375</v>
      </c>
      <c r="I175" s="276" t="s">
        <v>1310</v>
      </c>
      <c r="J175" s="276">
        <v>50</v>
      </c>
      <c r="K175" s="324"/>
    </row>
    <row r="176" s="1" customFormat="1" ht="15" customHeight="1">
      <c r="B176" s="301"/>
      <c r="C176" s="276" t="s">
        <v>1333</v>
      </c>
      <c r="D176" s="276"/>
      <c r="E176" s="276"/>
      <c r="F176" s="299" t="s">
        <v>1314</v>
      </c>
      <c r="G176" s="276"/>
      <c r="H176" s="276" t="s">
        <v>1375</v>
      </c>
      <c r="I176" s="276" t="s">
        <v>1310</v>
      </c>
      <c r="J176" s="276">
        <v>50</v>
      </c>
      <c r="K176" s="324"/>
    </row>
    <row r="177" s="1" customFormat="1" ht="15" customHeight="1">
      <c r="B177" s="301"/>
      <c r="C177" s="276" t="s">
        <v>120</v>
      </c>
      <c r="D177" s="276"/>
      <c r="E177" s="276"/>
      <c r="F177" s="299" t="s">
        <v>77</v>
      </c>
      <c r="G177" s="276"/>
      <c r="H177" s="276" t="s">
        <v>1376</v>
      </c>
      <c r="I177" s="276" t="s">
        <v>1377</v>
      </c>
      <c r="J177" s="276"/>
      <c r="K177" s="324"/>
    </row>
    <row r="178" s="1" customFormat="1" ht="15" customHeight="1">
      <c r="B178" s="301"/>
      <c r="C178" s="276" t="s">
        <v>58</v>
      </c>
      <c r="D178" s="276"/>
      <c r="E178" s="276"/>
      <c r="F178" s="299" t="s">
        <v>77</v>
      </c>
      <c r="G178" s="276"/>
      <c r="H178" s="276" t="s">
        <v>1378</v>
      </c>
      <c r="I178" s="276" t="s">
        <v>1379</v>
      </c>
      <c r="J178" s="276">
        <v>1</v>
      </c>
      <c r="K178" s="324"/>
    </row>
    <row r="179" s="1" customFormat="1" ht="15" customHeight="1">
      <c r="B179" s="301"/>
      <c r="C179" s="276" t="s">
        <v>54</v>
      </c>
      <c r="D179" s="276"/>
      <c r="E179" s="276"/>
      <c r="F179" s="299" t="s">
        <v>77</v>
      </c>
      <c r="G179" s="276"/>
      <c r="H179" s="276" t="s">
        <v>1380</v>
      </c>
      <c r="I179" s="276" t="s">
        <v>1310</v>
      </c>
      <c r="J179" s="276">
        <v>20</v>
      </c>
      <c r="K179" s="324"/>
    </row>
    <row r="180" s="1" customFormat="1" ht="15" customHeight="1">
      <c r="B180" s="301"/>
      <c r="C180" s="276" t="s">
        <v>55</v>
      </c>
      <c r="D180" s="276"/>
      <c r="E180" s="276"/>
      <c r="F180" s="299" t="s">
        <v>77</v>
      </c>
      <c r="G180" s="276"/>
      <c r="H180" s="276" t="s">
        <v>1381</v>
      </c>
      <c r="I180" s="276" t="s">
        <v>1310</v>
      </c>
      <c r="J180" s="276">
        <v>255</v>
      </c>
      <c r="K180" s="324"/>
    </row>
    <row r="181" s="1" customFormat="1" ht="15" customHeight="1">
      <c r="B181" s="301"/>
      <c r="C181" s="276" t="s">
        <v>121</v>
      </c>
      <c r="D181" s="276"/>
      <c r="E181" s="276"/>
      <c r="F181" s="299" t="s">
        <v>77</v>
      </c>
      <c r="G181" s="276"/>
      <c r="H181" s="276" t="s">
        <v>1273</v>
      </c>
      <c r="I181" s="276" t="s">
        <v>1310</v>
      </c>
      <c r="J181" s="276">
        <v>10</v>
      </c>
      <c r="K181" s="324"/>
    </row>
    <row r="182" s="1" customFormat="1" ht="15" customHeight="1">
      <c r="B182" s="301"/>
      <c r="C182" s="276" t="s">
        <v>122</v>
      </c>
      <c r="D182" s="276"/>
      <c r="E182" s="276"/>
      <c r="F182" s="299" t="s">
        <v>77</v>
      </c>
      <c r="G182" s="276"/>
      <c r="H182" s="276" t="s">
        <v>1382</v>
      </c>
      <c r="I182" s="276" t="s">
        <v>1343</v>
      </c>
      <c r="J182" s="276"/>
      <c r="K182" s="324"/>
    </row>
    <row r="183" s="1" customFormat="1" ht="15" customHeight="1">
      <c r="B183" s="301"/>
      <c r="C183" s="276" t="s">
        <v>1383</v>
      </c>
      <c r="D183" s="276"/>
      <c r="E183" s="276"/>
      <c r="F183" s="299" t="s">
        <v>77</v>
      </c>
      <c r="G183" s="276"/>
      <c r="H183" s="276" t="s">
        <v>1384</v>
      </c>
      <c r="I183" s="276" t="s">
        <v>1343</v>
      </c>
      <c r="J183" s="276"/>
      <c r="K183" s="324"/>
    </row>
    <row r="184" s="1" customFormat="1" ht="15" customHeight="1">
      <c r="B184" s="301"/>
      <c r="C184" s="276" t="s">
        <v>1372</v>
      </c>
      <c r="D184" s="276"/>
      <c r="E184" s="276"/>
      <c r="F184" s="299" t="s">
        <v>77</v>
      </c>
      <c r="G184" s="276"/>
      <c r="H184" s="276" t="s">
        <v>1385</v>
      </c>
      <c r="I184" s="276" t="s">
        <v>1343</v>
      </c>
      <c r="J184" s="276"/>
      <c r="K184" s="324"/>
    </row>
    <row r="185" s="1" customFormat="1" ht="15" customHeight="1">
      <c r="B185" s="301"/>
      <c r="C185" s="276" t="s">
        <v>124</v>
      </c>
      <c r="D185" s="276"/>
      <c r="E185" s="276"/>
      <c r="F185" s="299" t="s">
        <v>1314</v>
      </c>
      <c r="G185" s="276"/>
      <c r="H185" s="276" t="s">
        <v>1386</v>
      </c>
      <c r="I185" s="276" t="s">
        <v>1310</v>
      </c>
      <c r="J185" s="276">
        <v>50</v>
      </c>
      <c r="K185" s="324"/>
    </row>
    <row r="186" s="1" customFormat="1" ht="15" customHeight="1">
      <c r="B186" s="301"/>
      <c r="C186" s="276" t="s">
        <v>1387</v>
      </c>
      <c r="D186" s="276"/>
      <c r="E186" s="276"/>
      <c r="F186" s="299" t="s">
        <v>1314</v>
      </c>
      <c r="G186" s="276"/>
      <c r="H186" s="276" t="s">
        <v>1388</v>
      </c>
      <c r="I186" s="276" t="s">
        <v>1389</v>
      </c>
      <c r="J186" s="276"/>
      <c r="K186" s="324"/>
    </row>
    <row r="187" s="1" customFormat="1" ht="15" customHeight="1">
      <c r="B187" s="301"/>
      <c r="C187" s="276" t="s">
        <v>1390</v>
      </c>
      <c r="D187" s="276"/>
      <c r="E187" s="276"/>
      <c r="F187" s="299" t="s">
        <v>1314</v>
      </c>
      <c r="G187" s="276"/>
      <c r="H187" s="276" t="s">
        <v>1391</v>
      </c>
      <c r="I187" s="276" t="s">
        <v>1389</v>
      </c>
      <c r="J187" s="276"/>
      <c r="K187" s="324"/>
    </row>
    <row r="188" s="1" customFormat="1" ht="15" customHeight="1">
      <c r="B188" s="301"/>
      <c r="C188" s="276" t="s">
        <v>1392</v>
      </c>
      <c r="D188" s="276"/>
      <c r="E188" s="276"/>
      <c r="F188" s="299" t="s">
        <v>1314</v>
      </c>
      <c r="G188" s="276"/>
      <c r="H188" s="276" t="s">
        <v>1393</v>
      </c>
      <c r="I188" s="276" t="s">
        <v>1389</v>
      </c>
      <c r="J188" s="276"/>
      <c r="K188" s="324"/>
    </row>
    <row r="189" s="1" customFormat="1" ht="15" customHeight="1">
      <c r="B189" s="301"/>
      <c r="C189" s="337" t="s">
        <v>1394</v>
      </c>
      <c r="D189" s="276"/>
      <c r="E189" s="276"/>
      <c r="F189" s="299" t="s">
        <v>1314</v>
      </c>
      <c r="G189" s="276"/>
      <c r="H189" s="276" t="s">
        <v>1395</v>
      </c>
      <c r="I189" s="276" t="s">
        <v>1396</v>
      </c>
      <c r="J189" s="338" t="s">
        <v>1397</v>
      </c>
      <c r="K189" s="324"/>
    </row>
    <row r="190" s="15" customFormat="1" ht="15" customHeight="1">
      <c r="B190" s="339"/>
      <c r="C190" s="340" t="s">
        <v>1398</v>
      </c>
      <c r="D190" s="341"/>
      <c r="E190" s="341"/>
      <c r="F190" s="342" t="s">
        <v>1314</v>
      </c>
      <c r="G190" s="341"/>
      <c r="H190" s="341" t="s">
        <v>1399</v>
      </c>
      <c r="I190" s="341" t="s">
        <v>1396</v>
      </c>
      <c r="J190" s="343" t="s">
        <v>1397</v>
      </c>
      <c r="K190" s="344"/>
    </row>
    <row r="191" s="1" customFormat="1" ht="15" customHeight="1">
      <c r="B191" s="301"/>
      <c r="C191" s="337" t="s">
        <v>43</v>
      </c>
      <c r="D191" s="276"/>
      <c r="E191" s="276"/>
      <c r="F191" s="299" t="s">
        <v>77</v>
      </c>
      <c r="G191" s="276"/>
      <c r="H191" s="273" t="s">
        <v>1400</v>
      </c>
      <c r="I191" s="276" t="s">
        <v>1401</v>
      </c>
      <c r="J191" s="276"/>
      <c r="K191" s="324"/>
    </row>
    <row r="192" s="1" customFormat="1" ht="15" customHeight="1">
      <c r="B192" s="301"/>
      <c r="C192" s="337" t="s">
        <v>1402</v>
      </c>
      <c r="D192" s="276"/>
      <c r="E192" s="276"/>
      <c r="F192" s="299" t="s">
        <v>77</v>
      </c>
      <c r="G192" s="276"/>
      <c r="H192" s="276" t="s">
        <v>1403</v>
      </c>
      <c r="I192" s="276" t="s">
        <v>1343</v>
      </c>
      <c r="J192" s="276"/>
      <c r="K192" s="324"/>
    </row>
    <row r="193" s="1" customFormat="1" ht="15" customHeight="1">
      <c r="B193" s="301"/>
      <c r="C193" s="337" t="s">
        <v>1404</v>
      </c>
      <c r="D193" s="276"/>
      <c r="E193" s="276"/>
      <c r="F193" s="299" t="s">
        <v>77</v>
      </c>
      <c r="G193" s="276"/>
      <c r="H193" s="276" t="s">
        <v>1405</v>
      </c>
      <c r="I193" s="276" t="s">
        <v>1343</v>
      </c>
      <c r="J193" s="276"/>
      <c r="K193" s="324"/>
    </row>
    <row r="194" s="1" customFormat="1" ht="15" customHeight="1">
      <c r="B194" s="301"/>
      <c r="C194" s="337" t="s">
        <v>1406</v>
      </c>
      <c r="D194" s="276"/>
      <c r="E194" s="276"/>
      <c r="F194" s="299" t="s">
        <v>1314</v>
      </c>
      <c r="G194" s="276"/>
      <c r="H194" s="276" t="s">
        <v>1407</v>
      </c>
      <c r="I194" s="276" t="s">
        <v>1343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1408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1409</v>
      </c>
      <c r="D201" s="346"/>
      <c r="E201" s="346"/>
      <c r="F201" s="346" t="s">
        <v>1410</v>
      </c>
      <c r="G201" s="347"/>
      <c r="H201" s="346" t="s">
        <v>1411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1401</v>
      </c>
      <c r="D203" s="276"/>
      <c r="E203" s="276"/>
      <c r="F203" s="299" t="s">
        <v>44</v>
      </c>
      <c r="G203" s="276"/>
      <c r="H203" s="276" t="s">
        <v>1412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45</v>
      </c>
      <c r="G204" s="276"/>
      <c r="H204" s="276" t="s">
        <v>1413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48</v>
      </c>
      <c r="G205" s="276"/>
      <c r="H205" s="276" t="s">
        <v>1414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46</v>
      </c>
      <c r="G206" s="276"/>
      <c r="H206" s="276" t="s">
        <v>1415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47</v>
      </c>
      <c r="G207" s="276"/>
      <c r="H207" s="276" t="s">
        <v>1416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1355</v>
      </c>
      <c r="D209" s="276"/>
      <c r="E209" s="276"/>
      <c r="F209" s="299" t="s">
        <v>79</v>
      </c>
      <c r="G209" s="276"/>
      <c r="H209" s="276" t="s">
        <v>1417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1252</v>
      </c>
      <c r="G210" s="276"/>
      <c r="H210" s="276" t="s">
        <v>1253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1250</v>
      </c>
      <c r="G211" s="276"/>
      <c r="H211" s="276" t="s">
        <v>1418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1254</v>
      </c>
      <c r="G212" s="337"/>
      <c r="H212" s="328" t="s">
        <v>1255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1256</v>
      </c>
      <c r="G213" s="337"/>
      <c r="H213" s="328" t="s">
        <v>1419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1379</v>
      </c>
      <c r="D215" s="276"/>
      <c r="E215" s="276"/>
      <c r="F215" s="299">
        <v>1</v>
      </c>
      <c r="G215" s="337"/>
      <c r="H215" s="328" t="s">
        <v>1420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1421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1422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1423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2024-07-13T17:03:17Z</dcterms:created>
  <dcterms:modified xsi:type="dcterms:W3CDTF">2024-07-13T17:03:26Z</dcterms:modified>
</cp:coreProperties>
</file>