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C:\Users\novaiv\Desktop\ELEKTROINSTALACE\2.Výzva\"/>
    </mc:Choice>
  </mc:AlternateContent>
  <xr:revisionPtr revIDLastSave="0" documentId="8_{6D819E21-C2CA-4ACA-8CA2-83B162096C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kapitulace stavby" sheetId="1" r:id="rId1"/>
    <sheet name="02K2023_1 - Elektroinstal..." sheetId="2" r:id="rId2"/>
    <sheet name="02K2023_2 - Elektroinstal..." sheetId="3" r:id="rId3"/>
    <sheet name="02K2023_3 - Elektroinstal..." sheetId="4" r:id="rId4"/>
    <sheet name="02K2023_4 - Elektroinstal..." sheetId="5" r:id="rId5"/>
    <sheet name="02K2023_5 - Elektroinstal..." sheetId="6" r:id="rId6"/>
    <sheet name="02K2023_6 - Elektroinstal..." sheetId="7" r:id="rId7"/>
  </sheets>
  <definedNames>
    <definedName name="_xlnm._FilterDatabase" localSheetId="1" hidden="1">'02K2023_1 - Elektroinstal...'!$C$128:$L$276</definedName>
    <definedName name="_xlnm._FilterDatabase" localSheetId="2" hidden="1">'02K2023_2 - Elektroinstal...'!$C$128:$L$255</definedName>
    <definedName name="_xlnm._FilterDatabase" localSheetId="3" hidden="1">'02K2023_3 - Elektroinstal...'!$C$128:$L$249</definedName>
    <definedName name="_xlnm._FilterDatabase" localSheetId="4" hidden="1">'02K2023_4 - Elektroinstal...'!$C$128:$L$245</definedName>
    <definedName name="_xlnm._FilterDatabase" localSheetId="5" hidden="1">'02K2023_5 - Elektroinstal...'!$C$128:$L$245</definedName>
    <definedName name="_xlnm._FilterDatabase" localSheetId="6" hidden="1">'02K2023_6 - Elektroinstal...'!$C$127:$L$256</definedName>
    <definedName name="_xlnm.Print_Titles" localSheetId="1">'02K2023_1 - Elektroinstal...'!$128:$128</definedName>
    <definedName name="_xlnm.Print_Titles" localSheetId="2">'02K2023_2 - Elektroinstal...'!$128:$128</definedName>
    <definedName name="_xlnm.Print_Titles" localSheetId="3">'02K2023_3 - Elektroinstal...'!$128:$128</definedName>
    <definedName name="_xlnm.Print_Titles" localSheetId="4">'02K2023_4 - Elektroinstal...'!$128:$128</definedName>
    <definedName name="_xlnm.Print_Titles" localSheetId="5">'02K2023_5 - Elektroinstal...'!$128:$128</definedName>
    <definedName name="_xlnm.Print_Titles" localSheetId="6">'02K2023_6 - Elektroinstal...'!$127:$127</definedName>
    <definedName name="_xlnm.Print_Titles" localSheetId="0">'Rekapitulace stavby'!$92:$92</definedName>
    <definedName name="_xlnm.Print_Area" localSheetId="1">'02K2023_1 - Elektroinstal...'!$C$4:$K$76,'02K2023_1 - Elektroinstal...'!$C$82:$K$110,'02K2023_1 - Elektroinstal...'!$C$116:$L$276</definedName>
    <definedName name="_xlnm.Print_Area" localSheetId="2">'02K2023_2 - Elektroinstal...'!$C$4:$K$76,'02K2023_2 - Elektroinstal...'!$C$82:$K$110,'02K2023_2 - Elektroinstal...'!$C$116:$L$255</definedName>
    <definedName name="_xlnm.Print_Area" localSheetId="3">'02K2023_3 - Elektroinstal...'!$C$4:$K$76,'02K2023_3 - Elektroinstal...'!$C$82:$K$110,'02K2023_3 - Elektroinstal...'!$C$116:$L$249</definedName>
    <definedName name="_xlnm.Print_Area" localSheetId="4">'02K2023_4 - Elektroinstal...'!$C$4:$K$76,'02K2023_4 - Elektroinstal...'!$C$82:$K$110,'02K2023_4 - Elektroinstal...'!$C$116:$L$245</definedName>
    <definedName name="_xlnm.Print_Area" localSheetId="5">'02K2023_5 - Elektroinstal...'!$C$4:$K$76,'02K2023_5 - Elektroinstal...'!$C$82:$K$110,'02K2023_5 - Elektroinstal...'!$C$116:$L$245</definedName>
    <definedName name="_xlnm.Print_Area" localSheetId="6">'02K2023_6 - Elektroinstal...'!$C$4:$K$76,'02K2023_6 - Elektroinstal...'!$C$82:$K$109,'02K2023_6 - Elektroinstal...'!$C$115:$L$256</definedName>
    <definedName name="_xlnm.Print_Area" localSheetId="0">'Rekapitulace stavby'!$D$4:$AO$76,'Rekapitulace stavby'!$C$82:$AQ$101</definedName>
  </definedNames>
  <calcPr calcId="191029"/>
</workbook>
</file>

<file path=xl/calcChain.xml><?xml version="1.0" encoding="utf-8"?>
<calcChain xmlns="http://schemas.openxmlformats.org/spreadsheetml/2006/main">
  <c r="K39" i="7" l="1"/>
  <c r="K38" i="7"/>
  <c r="BA100" i="1"/>
  <c r="K37" i="7"/>
  <c r="AZ100" i="1" s="1"/>
  <c r="BI256" i="7"/>
  <c r="BH256" i="7"/>
  <c r="BG256" i="7"/>
  <c r="BF256" i="7"/>
  <c r="X256" i="7"/>
  <c r="V256" i="7"/>
  <c r="T256" i="7"/>
  <c r="P256" i="7"/>
  <c r="BI255" i="7"/>
  <c r="BH255" i="7"/>
  <c r="BG255" i="7"/>
  <c r="BF255" i="7"/>
  <c r="X255" i="7"/>
  <c r="V255" i="7"/>
  <c r="T255" i="7"/>
  <c r="P255" i="7"/>
  <c r="BI253" i="7"/>
  <c r="BH253" i="7"/>
  <c r="BG253" i="7"/>
  <c r="BF253" i="7"/>
  <c r="X253" i="7"/>
  <c r="X252" i="7"/>
  <c r="V253" i="7"/>
  <c r="V252" i="7" s="1"/>
  <c r="T253" i="7"/>
  <c r="T252" i="7"/>
  <c r="P253" i="7"/>
  <c r="BI251" i="7"/>
  <c r="BH251" i="7"/>
  <c r="BG251" i="7"/>
  <c r="BF251" i="7"/>
  <c r="X251" i="7"/>
  <c r="X250" i="7" s="1"/>
  <c r="V251" i="7"/>
  <c r="V250" i="7"/>
  <c r="T251" i="7"/>
  <c r="T250" i="7" s="1"/>
  <c r="P251" i="7"/>
  <c r="BI249" i="7"/>
  <c r="BH249" i="7"/>
  <c r="BG249" i="7"/>
  <c r="BF249" i="7"/>
  <c r="X249" i="7"/>
  <c r="V249" i="7"/>
  <c r="T249" i="7"/>
  <c r="P249" i="7"/>
  <c r="BI248" i="7"/>
  <c r="BH248" i="7"/>
  <c r="BG248" i="7"/>
  <c r="BF248" i="7"/>
  <c r="X248" i="7"/>
  <c r="V248" i="7"/>
  <c r="T248" i="7"/>
  <c r="P248" i="7"/>
  <c r="BI246" i="7"/>
  <c r="BH246" i="7"/>
  <c r="BG246" i="7"/>
  <c r="BF246" i="7"/>
  <c r="X246" i="7"/>
  <c r="X245" i="7" s="1"/>
  <c r="V246" i="7"/>
  <c r="V245" i="7"/>
  <c r="T246" i="7"/>
  <c r="T245" i="7" s="1"/>
  <c r="P246" i="7"/>
  <c r="BI243" i="7"/>
  <c r="BH243" i="7"/>
  <c r="BG243" i="7"/>
  <c r="BF243" i="7"/>
  <c r="X243" i="7"/>
  <c r="X242" i="7"/>
  <c r="V243" i="7"/>
  <c r="V242" i="7" s="1"/>
  <c r="T243" i="7"/>
  <c r="T242" i="7"/>
  <c r="P243" i="7"/>
  <c r="BI241" i="7"/>
  <c r="BH241" i="7"/>
  <c r="BG241" i="7"/>
  <c r="BF241" i="7"/>
  <c r="X241" i="7"/>
  <c r="V241" i="7"/>
  <c r="T241" i="7"/>
  <c r="P241" i="7"/>
  <c r="BI240" i="7"/>
  <c r="BH240" i="7"/>
  <c r="BG240" i="7"/>
  <c r="BF240" i="7"/>
  <c r="X240" i="7"/>
  <c r="V240" i="7"/>
  <c r="T240" i="7"/>
  <c r="P240" i="7"/>
  <c r="BI239" i="7"/>
  <c r="BH239" i="7"/>
  <c r="BG239" i="7"/>
  <c r="BF239" i="7"/>
  <c r="X239" i="7"/>
  <c r="V239" i="7"/>
  <c r="T239" i="7"/>
  <c r="P239" i="7"/>
  <c r="BI238" i="7"/>
  <c r="BH238" i="7"/>
  <c r="BG238" i="7"/>
  <c r="BF238" i="7"/>
  <c r="X238" i="7"/>
  <c r="V238" i="7"/>
  <c r="T238" i="7"/>
  <c r="P238" i="7"/>
  <c r="BI237" i="7"/>
  <c r="BH237" i="7"/>
  <c r="BG237" i="7"/>
  <c r="BF237" i="7"/>
  <c r="X237" i="7"/>
  <c r="V237" i="7"/>
  <c r="T237" i="7"/>
  <c r="P237" i="7"/>
  <c r="BI236" i="7"/>
  <c r="BH236" i="7"/>
  <c r="BG236" i="7"/>
  <c r="BF236" i="7"/>
  <c r="X236" i="7"/>
  <c r="V236" i="7"/>
  <c r="T236" i="7"/>
  <c r="P236" i="7"/>
  <c r="BI235" i="7"/>
  <c r="BH235" i="7"/>
  <c r="BG235" i="7"/>
  <c r="BF235" i="7"/>
  <c r="X235" i="7"/>
  <c r="V235" i="7"/>
  <c r="T235" i="7"/>
  <c r="P235" i="7"/>
  <c r="BI234" i="7"/>
  <c r="BH234" i="7"/>
  <c r="BG234" i="7"/>
  <c r="BF234" i="7"/>
  <c r="X234" i="7"/>
  <c r="V234" i="7"/>
  <c r="T234" i="7"/>
  <c r="P234" i="7"/>
  <c r="BI233" i="7"/>
  <c r="BH233" i="7"/>
  <c r="BG233" i="7"/>
  <c r="BF233" i="7"/>
  <c r="X233" i="7"/>
  <c r="V233" i="7"/>
  <c r="T233" i="7"/>
  <c r="P233" i="7"/>
  <c r="BI232" i="7"/>
  <c r="BH232" i="7"/>
  <c r="BG232" i="7"/>
  <c r="BF232" i="7"/>
  <c r="X232" i="7"/>
  <c r="V232" i="7"/>
  <c r="T232" i="7"/>
  <c r="P232" i="7"/>
  <c r="BI231" i="7"/>
  <c r="BH231" i="7"/>
  <c r="BG231" i="7"/>
  <c r="BF231" i="7"/>
  <c r="X231" i="7"/>
  <c r="V231" i="7"/>
  <c r="T231" i="7"/>
  <c r="P231" i="7"/>
  <c r="BI230" i="7"/>
  <c r="BH230" i="7"/>
  <c r="BG230" i="7"/>
  <c r="BF230" i="7"/>
  <c r="X230" i="7"/>
  <c r="V230" i="7"/>
  <c r="T230" i="7"/>
  <c r="P230" i="7"/>
  <c r="BI229" i="7"/>
  <c r="BH229" i="7"/>
  <c r="BG229" i="7"/>
  <c r="BF229" i="7"/>
  <c r="X229" i="7"/>
  <c r="V229" i="7"/>
  <c r="T229" i="7"/>
  <c r="P229" i="7"/>
  <c r="BI228" i="7"/>
  <c r="BH228" i="7"/>
  <c r="BG228" i="7"/>
  <c r="BF228" i="7"/>
  <c r="X228" i="7"/>
  <c r="V228" i="7"/>
  <c r="T228" i="7"/>
  <c r="P228" i="7"/>
  <c r="BI227" i="7"/>
  <c r="BH227" i="7"/>
  <c r="BG227" i="7"/>
  <c r="BF227" i="7"/>
  <c r="X227" i="7"/>
  <c r="V227" i="7"/>
  <c r="T227" i="7"/>
  <c r="P227" i="7"/>
  <c r="BI226" i="7"/>
  <c r="BH226" i="7"/>
  <c r="BG226" i="7"/>
  <c r="BF226" i="7"/>
  <c r="X226" i="7"/>
  <c r="V226" i="7"/>
  <c r="T226" i="7"/>
  <c r="P226" i="7"/>
  <c r="BI225" i="7"/>
  <c r="BH225" i="7"/>
  <c r="BG225" i="7"/>
  <c r="BF225" i="7"/>
  <c r="X225" i="7"/>
  <c r="V225" i="7"/>
  <c r="T225" i="7"/>
  <c r="P225" i="7"/>
  <c r="BI224" i="7"/>
  <c r="BH224" i="7"/>
  <c r="BG224" i="7"/>
  <c r="BF224" i="7"/>
  <c r="X224" i="7"/>
  <c r="V224" i="7"/>
  <c r="T224" i="7"/>
  <c r="P224" i="7"/>
  <c r="BI223" i="7"/>
  <c r="BH223" i="7"/>
  <c r="BG223" i="7"/>
  <c r="BF223" i="7"/>
  <c r="X223" i="7"/>
  <c r="V223" i="7"/>
  <c r="T223" i="7"/>
  <c r="P223" i="7"/>
  <c r="BI222" i="7"/>
  <c r="BH222" i="7"/>
  <c r="BG222" i="7"/>
  <c r="BF222" i="7"/>
  <c r="X222" i="7"/>
  <c r="V222" i="7"/>
  <c r="T222" i="7"/>
  <c r="P222" i="7"/>
  <c r="BI221" i="7"/>
  <c r="BH221" i="7"/>
  <c r="BG221" i="7"/>
  <c r="BF221" i="7"/>
  <c r="X221" i="7"/>
  <c r="V221" i="7"/>
  <c r="T221" i="7"/>
  <c r="P221" i="7"/>
  <c r="BI220" i="7"/>
  <c r="BH220" i="7"/>
  <c r="BG220" i="7"/>
  <c r="BF220" i="7"/>
  <c r="X220" i="7"/>
  <c r="V220" i="7"/>
  <c r="T220" i="7"/>
  <c r="P220" i="7"/>
  <c r="BI219" i="7"/>
  <c r="BH219" i="7"/>
  <c r="BG219" i="7"/>
  <c r="BF219" i="7"/>
  <c r="X219" i="7"/>
  <c r="V219" i="7"/>
  <c r="T219" i="7"/>
  <c r="P219" i="7"/>
  <c r="BI218" i="7"/>
  <c r="BH218" i="7"/>
  <c r="BG218" i="7"/>
  <c r="BF218" i="7"/>
  <c r="X218" i="7"/>
  <c r="V218" i="7"/>
  <c r="T218" i="7"/>
  <c r="P218" i="7"/>
  <c r="BI217" i="7"/>
  <c r="BH217" i="7"/>
  <c r="BG217" i="7"/>
  <c r="BF217" i="7"/>
  <c r="X217" i="7"/>
  <c r="V217" i="7"/>
  <c r="T217" i="7"/>
  <c r="P217" i="7"/>
  <c r="BI216" i="7"/>
  <c r="BH216" i="7"/>
  <c r="BG216" i="7"/>
  <c r="BF216" i="7"/>
  <c r="X216" i="7"/>
  <c r="V216" i="7"/>
  <c r="T216" i="7"/>
  <c r="P216" i="7"/>
  <c r="BI215" i="7"/>
  <c r="BH215" i="7"/>
  <c r="BG215" i="7"/>
  <c r="BF215" i="7"/>
  <c r="X215" i="7"/>
  <c r="V215" i="7"/>
  <c r="T215" i="7"/>
  <c r="P215" i="7"/>
  <c r="BI214" i="7"/>
  <c r="BH214" i="7"/>
  <c r="BG214" i="7"/>
  <c r="BF214" i="7"/>
  <c r="X214" i="7"/>
  <c r="V214" i="7"/>
  <c r="T214" i="7"/>
  <c r="P214" i="7"/>
  <c r="BI213" i="7"/>
  <c r="BH213" i="7"/>
  <c r="BG213" i="7"/>
  <c r="BF213" i="7"/>
  <c r="X213" i="7"/>
  <c r="V213" i="7"/>
  <c r="T213" i="7"/>
  <c r="P213" i="7"/>
  <c r="BI212" i="7"/>
  <c r="BH212" i="7"/>
  <c r="BG212" i="7"/>
  <c r="BF212" i="7"/>
  <c r="X212" i="7"/>
  <c r="V212" i="7"/>
  <c r="T212" i="7"/>
  <c r="P212" i="7"/>
  <c r="BI211" i="7"/>
  <c r="BH211" i="7"/>
  <c r="BG211" i="7"/>
  <c r="BF211" i="7"/>
  <c r="X211" i="7"/>
  <c r="V211" i="7"/>
  <c r="T211" i="7"/>
  <c r="P211" i="7"/>
  <c r="BI210" i="7"/>
  <c r="BH210" i="7"/>
  <c r="BG210" i="7"/>
  <c r="BF210" i="7"/>
  <c r="X210" i="7"/>
  <c r="V210" i="7"/>
  <c r="T210" i="7"/>
  <c r="P210" i="7"/>
  <c r="BI209" i="7"/>
  <c r="BH209" i="7"/>
  <c r="BG209" i="7"/>
  <c r="BF209" i="7"/>
  <c r="X209" i="7"/>
  <c r="V209" i="7"/>
  <c r="T209" i="7"/>
  <c r="P209" i="7"/>
  <c r="BI208" i="7"/>
  <c r="BH208" i="7"/>
  <c r="BG208" i="7"/>
  <c r="BF208" i="7"/>
  <c r="X208" i="7"/>
  <c r="V208" i="7"/>
  <c r="T208" i="7"/>
  <c r="P208" i="7"/>
  <c r="BI207" i="7"/>
  <c r="BH207" i="7"/>
  <c r="BG207" i="7"/>
  <c r="BF207" i="7"/>
  <c r="X207" i="7"/>
  <c r="V207" i="7"/>
  <c r="T207" i="7"/>
  <c r="P207" i="7"/>
  <c r="BI206" i="7"/>
  <c r="BH206" i="7"/>
  <c r="BG206" i="7"/>
  <c r="BF206" i="7"/>
  <c r="X206" i="7"/>
  <c r="V206" i="7"/>
  <c r="T206" i="7"/>
  <c r="P206" i="7"/>
  <c r="BI205" i="7"/>
  <c r="BH205" i="7"/>
  <c r="BG205" i="7"/>
  <c r="BF205" i="7"/>
  <c r="X205" i="7"/>
  <c r="V205" i="7"/>
  <c r="T205" i="7"/>
  <c r="P205" i="7"/>
  <c r="BI204" i="7"/>
  <c r="BH204" i="7"/>
  <c r="BG204" i="7"/>
  <c r="BF204" i="7"/>
  <c r="X204" i="7"/>
  <c r="V204" i="7"/>
  <c r="T204" i="7"/>
  <c r="P204" i="7"/>
  <c r="BI203" i="7"/>
  <c r="BH203" i="7"/>
  <c r="BG203" i="7"/>
  <c r="BF203" i="7"/>
  <c r="X203" i="7"/>
  <c r="V203" i="7"/>
  <c r="T203" i="7"/>
  <c r="P203" i="7"/>
  <c r="BI202" i="7"/>
  <c r="BH202" i="7"/>
  <c r="BG202" i="7"/>
  <c r="BF202" i="7"/>
  <c r="X202" i="7"/>
  <c r="V202" i="7"/>
  <c r="T202" i="7"/>
  <c r="P202" i="7"/>
  <c r="BI201" i="7"/>
  <c r="BH201" i="7"/>
  <c r="BG201" i="7"/>
  <c r="BF201" i="7"/>
  <c r="X201" i="7"/>
  <c r="V201" i="7"/>
  <c r="T201" i="7"/>
  <c r="P201" i="7"/>
  <c r="BI200" i="7"/>
  <c r="BH200" i="7"/>
  <c r="BG200" i="7"/>
  <c r="BF200" i="7"/>
  <c r="X200" i="7"/>
  <c r="V200" i="7"/>
  <c r="T200" i="7"/>
  <c r="P200" i="7"/>
  <c r="BI199" i="7"/>
  <c r="BH199" i="7"/>
  <c r="BG199" i="7"/>
  <c r="BF199" i="7"/>
  <c r="X199" i="7"/>
  <c r="V199" i="7"/>
  <c r="T199" i="7"/>
  <c r="P199" i="7"/>
  <c r="BI198" i="7"/>
  <c r="BH198" i="7"/>
  <c r="BG198" i="7"/>
  <c r="BF198" i="7"/>
  <c r="X198" i="7"/>
  <c r="V198" i="7"/>
  <c r="T198" i="7"/>
  <c r="P198" i="7"/>
  <c r="BI197" i="7"/>
  <c r="BH197" i="7"/>
  <c r="BG197" i="7"/>
  <c r="BF197" i="7"/>
  <c r="X197" i="7"/>
  <c r="V197" i="7"/>
  <c r="T197" i="7"/>
  <c r="P197" i="7"/>
  <c r="BI196" i="7"/>
  <c r="BH196" i="7"/>
  <c r="BG196" i="7"/>
  <c r="BF196" i="7"/>
  <c r="X196" i="7"/>
  <c r="V196" i="7"/>
  <c r="T196" i="7"/>
  <c r="P196" i="7"/>
  <c r="BI195" i="7"/>
  <c r="BH195" i="7"/>
  <c r="BG195" i="7"/>
  <c r="BF195" i="7"/>
  <c r="X195" i="7"/>
  <c r="V195" i="7"/>
  <c r="T195" i="7"/>
  <c r="P195" i="7"/>
  <c r="BI194" i="7"/>
  <c r="BH194" i="7"/>
  <c r="BG194" i="7"/>
  <c r="BF194" i="7"/>
  <c r="X194" i="7"/>
  <c r="V194" i="7"/>
  <c r="T194" i="7"/>
  <c r="P194" i="7"/>
  <c r="BI193" i="7"/>
  <c r="BH193" i="7"/>
  <c r="BG193" i="7"/>
  <c r="BF193" i="7"/>
  <c r="X193" i="7"/>
  <c r="V193" i="7"/>
  <c r="T193" i="7"/>
  <c r="P193" i="7"/>
  <c r="BI192" i="7"/>
  <c r="BH192" i="7"/>
  <c r="BG192" i="7"/>
  <c r="BF192" i="7"/>
  <c r="X192" i="7"/>
  <c r="V192" i="7"/>
  <c r="T192" i="7"/>
  <c r="P192" i="7"/>
  <c r="BI191" i="7"/>
  <c r="BH191" i="7"/>
  <c r="BG191" i="7"/>
  <c r="BF191" i="7"/>
  <c r="X191" i="7"/>
  <c r="V191" i="7"/>
  <c r="T191" i="7"/>
  <c r="P191" i="7"/>
  <c r="BI190" i="7"/>
  <c r="BH190" i="7"/>
  <c r="BG190" i="7"/>
  <c r="BF190" i="7"/>
  <c r="X190" i="7"/>
  <c r="V190" i="7"/>
  <c r="T190" i="7"/>
  <c r="P190" i="7"/>
  <c r="BI189" i="7"/>
  <c r="BH189" i="7"/>
  <c r="BG189" i="7"/>
  <c r="BF189" i="7"/>
  <c r="X189" i="7"/>
  <c r="V189" i="7"/>
  <c r="T189" i="7"/>
  <c r="P189" i="7"/>
  <c r="BI187" i="7"/>
  <c r="BH187" i="7"/>
  <c r="BG187" i="7"/>
  <c r="BF187" i="7"/>
  <c r="X187" i="7"/>
  <c r="V187" i="7"/>
  <c r="T187" i="7"/>
  <c r="P187" i="7"/>
  <c r="BI186" i="7"/>
  <c r="BH186" i="7"/>
  <c r="BG186" i="7"/>
  <c r="BF186" i="7"/>
  <c r="X186" i="7"/>
  <c r="V186" i="7"/>
  <c r="T186" i="7"/>
  <c r="P186" i="7"/>
  <c r="BI184" i="7"/>
  <c r="BH184" i="7"/>
  <c r="BG184" i="7"/>
  <c r="BF184" i="7"/>
  <c r="X184" i="7"/>
  <c r="V184" i="7"/>
  <c r="T184" i="7"/>
  <c r="P184" i="7"/>
  <c r="BI182" i="7"/>
  <c r="BH182" i="7"/>
  <c r="BG182" i="7"/>
  <c r="BF182" i="7"/>
  <c r="X182" i="7"/>
  <c r="V182" i="7"/>
  <c r="T182" i="7"/>
  <c r="P182" i="7"/>
  <c r="BI181" i="7"/>
  <c r="BH181" i="7"/>
  <c r="BG181" i="7"/>
  <c r="BF181" i="7"/>
  <c r="X181" i="7"/>
  <c r="V181" i="7"/>
  <c r="T181" i="7"/>
  <c r="P181" i="7"/>
  <c r="BI179" i="7"/>
  <c r="BH179" i="7"/>
  <c r="BG179" i="7"/>
  <c r="BF179" i="7"/>
  <c r="X179" i="7"/>
  <c r="V179" i="7"/>
  <c r="T179" i="7"/>
  <c r="P179" i="7"/>
  <c r="BI178" i="7"/>
  <c r="BH178" i="7"/>
  <c r="BG178" i="7"/>
  <c r="BF178" i="7"/>
  <c r="X178" i="7"/>
  <c r="V178" i="7"/>
  <c r="T178" i="7"/>
  <c r="P178" i="7"/>
  <c r="BI177" i="7"/>
  <c r="BH177" i="7"/>
  <c r="BG177" i="7"/>
  <c r="BF177" i="7"/>
  <c r="X177" i="7"/>
  <c r="V177" i="7"/>
  <c r="T177" i="7"/>
  <c r="P177" i="7"/>
  <c r="BI176" i="7"/>
  <c r="BH176" i="7"/>
  <c r="BG176" i="7"/>
  <c r="BF176" i="7"/>
  <c r="X176" i="7"/>
  <c r="V176" i="7"/>
  <c r="T176" i="7"/>
  <c r="P176" i="7"/>
  <c r="BI175" i="7"/>
  <c r="BH175" i="7"/>
  <c r="BG175" i="7"/>
  <c r="BF175" i="7"/>
  <c r="X175" i="7"/>
  <c r="V175" i="7"/>
  <c r="T175" i="7"/>
  <c r="P175" i="7"/>
  <c r="BI174" i="7"/>
  <c r="BH174" i="7"/>
  <c r="BG174" i="7"/>
  <c r="BF174" i="7"/>
  <c r="X174" i="7"/>
  <c r="V174" i="7"/>
  <c r="T174" i="7"/>
  <c r="P174" i="7"/>
  <c r="BI173" i="7"/>
  <c r="BH173" i="7"/>
  <c r="BG173" i="7"/>
  <c r="BF173" i="7"/>
  <c r="X173" i="7"/>
  <c r="V173" i="7"/>
  <c r="T173" i="7"/>
  <c r="P173" i="7"/>
  <c r="BI172" i="7"/>
  <c r="BH172" i="7"/>
  <c r="BG172" i="7"/>
  <c r="BF172" i="7"/>
  <c r="X172" i="7"/>
  <c r="V172" i="7"/>
  <c r="T172" i="7"/>
  <c r="P172" i="7"/>
  <c r="BI171" i="7"/>
  <c r="BH171" i="7"/>
  <c r="BG171" i="7"/>
  <c r="BF171" i="7"/>
  <c r="X171" i="7"/>
  <c r="V171" i="7"/>
  <c r="T171" i="7"/>
  <c r="P171" i="7"/>
  <c r="BI170" i="7"/>
  <c r="BH170" i="7"/>
  <c r="BG170" i="7"/>
  <c r="BF170" i="7"/>
  <c r="X170" i="7"/>
  <c r="V170" i="7"/>
  <c r="T170" i="7"/>
  <c r="P170" i="7"/>
  <c r="BI169" i="7"/>
  <c r="BH169" i="7"/>
  <c r="BG169" i="7"/>
  <c r="BF169" i="7"/>
  <c r="X169" i="7"/>
  <c r="V169" i="7"/>
  <c r="T169" i="7"/>
  <c r="P169" i="7"/>
  <c r="BI168" i="7"/>
  <c r="BH168" i="7"/>
  <c r="BG168" i="7"/>
  <c r="BF168" i="7"/>
  <c r="X168" i="7"/>
  <c r="V168" i="7"/>
  <c r="T168" i="7"/>
  <c r="P168" i="7"/>
  <c r="BI167" i="7"/>
  <c r="BH167" i="7"/>
  <c r="BG167" i="7"/>
  <c r="BF167" i="7"/>
  <c r="X167" i="7"/>
  <c r="V167" i="7"/>
  <c r="T167" i="7"/>
  <c r="P167" i="7"/>
  <c r="BI166" i="7"/>
  <c r="BH166" i="7"/>
  <c r="BG166" i="7"/>
  <c r="BF166" i="7"/>
  <c r="X166" i="7"/>
  <c r="V166" i="7"/>
  <c r="T166" i="7"/>
  <c r="P166" i="7"/>
  <c r="BI165" i="7"/>
  <c r="BH165" i="7"/>
  <c r="BG165" i="7"/>
  <c r="BF165" i="7"/>
  <c r="X165" i="7"/>
  <c r="V165" i="7"/>
  <c r="T165" i="7"/>
  <c r="P165" i="7"/>
  <c r="BI164" i="7"/>
  <c r="BH164" i="7"/>
  <c r="BG164" i="7"/>
  <c r="BF164" i="7"/>
  <c r="X164" i="7"/>
  <c r="V164" i="7"/>
  <c r="T164" i="7"/>
  <c r="P164" i="7"/>
  <c r="BI163" i="7"/>
  <c r="BH163" i="7"/>
  <c r="BG163" i="7"/>
  <c r="BF163" i="7"/>
  <c r="X163" i="7"/>
  <c r="V163" i="7"/>
  <c r="T163" i="7"/>
  <c r="P163" i="7"/>
  <c r="BI162" i="7"/>
  <c r="BH162" i="7"/>
  <c r="BG162" i="7"/>
  <c r="BF162" i="7"/>
  <c r="X162" i="7"/>
  <c r="V162" i="7"/>
  <c r="T162" i="7"/>
  <c r="P162" i="7"/>
  <c r="BI161" i="7"/>
  <c r="BH161" i="7"/>
  <c r="BG161" i="7"/>
  <c r="BF161" i="7"/>
  <c r="X161" i="7"/>
  <c r="V161" i="7"/>
  <c r="T161" i="7"/>
  <c r="P161" i="7"/>
  <c r="BI160" i="7"/>
  <c r="BH160" i="7"/>
  <c r="BG160" i="7"/>
  <c r="BF160" i="7"/>
  <c r="X160" i="7"/>
  <c r="V160" i="7"/>
  <c r="T160" i="7"/>
  <c r="P160" i="7"/>
  <c r="BI159" i="7"/>
  <c r="BH159" i="7"/>
  <c r="BG159" i="7"/>
  <c r="BF159" i="7"/>
  <c r="X159" i="7"/>
  <c r="V159" i="7"/>
  <c r="T159" i="7"/>
  <c r="P159" i="7"/>
  <c r="BI158" i="7"/>
  <c r="BH158" i="7"/>
  <c r="BG158" i="7"/>
  <c r="BF158" i="7"/>
  <c r="X158" i="7"/>
  <c r="V158" i="7"/>
  <c r="T158" i="7"/>
  <c r="P158" i="7"/>
  <c r="BI156" i="7"/>
  <c r="BH156" i="7"/>
  <c r="BG156" i="7"/>
  <c r="BF156" i="7"/>
  <c r="X156" i="7"/>
  <c r="V156" i="7"/>
  <c r="T156" i="7"/>
  <c r="P156" i="7"/>
  <c r="BI155" i="7"/>
  <c r="BH155" i="7"/>
  <c r="BG155" i="7"/>
  <c r="BF155" i="7"/>
  <c r="X155" i="7"/>
  <c r="V155" i="7"/>
  <c r="T155" i="7"/>
  <c r="P155" i="7"/>
  <c r="BI154" i="7"/>
  <c r="BH154" i="7"/>
  <c r="BG154" i="7"/>
  <c r="BF154" i="7"/>
  <c r="X154" i="7"/>
  <c r="V154" i="7"/>
  <c r="T154" i="7"/>
  <c r="P154" i="7"/>
  <c r="BI153" i="7"/>
  <c r="BH153" i="7"/>
  <c r="BG153" i="7"/>
  <c r="BF153" i="7"/>
  <c r="X153" i="7"/>
  <c r="V153" i="7"/>
  <c r="T153" i="7"/>
  <c r="P153" i="7"/>
  <c r="BI152" i="7"/>
  <c r="BH152" i="7"/>
  <c r="BG152" i="7"/>
  <c r="BF152" i="7"/>
  <c r="X152" i="7"/>
  <c r="V152" i="7"/>
  <c r="T152" i="7"/>
  <c r="P152" i="7"/>
  <c r="BI151" i="7"/>
  <c r="BH151" i="7"/>
  <c r="BG151" i="7"/>
  <c r="BF151" i="7"/>
  <c r="X151" i="7"/>
  <c r="V151" i="7"/>
  <c r="T151" i="7"/>
  <c r="P151" i="7"/>
  <c r="BI150" i="7"/>
  <c r="BH150" i="7"/>
  <c r="BG150" i="7"/>
  <c r="BF150" i="7"/>
  <c r="X150" i="7"/>
  <c r="V150" i="7"/>
  <c r="T150" i="7"/>
  <c r="P150" i="7"/>
  <c r="BI149" i="7"/>
  <c r="BH149" i="7"/>
  <c r="BG149" i="7"/>
  <c r="BF149" i="7"/>
  <c r="X149" i="7"/>
  <c r="V149" i="7"/>
  <c r="T149" i="7"/>
  <c r="P149" i="7"/>
  <c r="BI147" i="7"/>
  <c r="BH147" i="7"/>
  <c r="BG147" i="7"/>
  <c r="BF147" i="7"/>
  <c r="X147" i="7"/>
  <c r="V147" i="7"/>
  <c r="T147" i="7"/>
  <c r="P147" i="7"/>
  <c r="BI146" i="7"/>
  <c r="BH146" i="7"/>
  <c r="BG146" i="7"/>
  <c r="BF146" i="7"/>
  <c r="X146" i="7"/>
  <c r="V146" i="7"/>
  <c r="T146" i="7"/>
  <c r="P146" i="7"/>
  <c r="BI145" i="7"/>
  <c r="BH145" i="7"/>
  <c r="BG145" i="7"/>
  <c r="BF145" i="7"/>
  <c r="X145" i="7"/>
  <c r="V145" i="7"/>
  <c r="T145" i="7"/>
  <c r="P145" i="7"/>
  <c r="BI144" i="7"/>
  <c r="BH144" i="7"/>
  <c r="BG144" i="7"/>
  <c r="BF144" i="7"/>
  <c r="X144" i="7"/>
  <c r="V144" i="7"/>
  <c r="T144" i="7"/>
  <c r="P144" i="7"/>
  <c r="BI143" i="7"/>
  <c r="BH143" i="7"/>
  <c r="BG143" i="7"/>
  <c r="BF143" i="7"/>
  <c r="X143" i="7"/>
  <c r="V143" i="7"/>
  <c r="T143" i="7"/>
  <c r="P143" i="7"/>
  <c r="BI142" i="7"/>
  <c r="BH142" i="7"/>
  <c r="BG142" i="7"/>
  <c r="BF142" i="7"/>
  <c r="X142" i="7"/>
  <c r="V142" i="7"/>
  <c r="T142" i="7"/>
  <c r="P142" i="7"/>
  <c r="BI141" i="7"/>
  <c r="BH141" i="7"/>
  <c r="BG141" i="7"/>
  <c r="BF141" i="7"/>
  <c r="X141" i="7"/>
  <c r="V141" i="7"/>
  <c r="T141" i="7"/>
  <c r="P141" i="7"/>
  <c r="BI140" i="7"/>
  <c r="BH140" i="7"/>
  <c r="BG140" i="7"/>
  <c r="BF140" i="7"/>
  <c r="X140" i="7"/>
  <c r="V140" i="7"/>
  <c r="T140" i="7"/>
  <c r="P140" i="7"/>
  <c r="BI139" i="7"/>
  <c r="BH139" i="7"/>
  <c r="BG139" i="7"/>
  <c r="BF139" i="7"/>
  <c r="X139" i="7"/>
  <c r="V139" i="7"/>
  <c r="T139" i="7"/>
  <c r="P139" i="7"/>
  <c r="BI138" i="7"/>
  <c r="BH138" i="7"/>
  <c r="BG138" i="7"/>
  <c r="BF138" i="7"/>
  <c r="X138" i="7"/>
  <c r="V138" i="7"/>
  <c r="T138" i="7"/>
  <c r="P138" i="7"/>
  <c r="BI135" i="7"/>
  <c r="BH135" i="7"/>
  <c r="BG135" i="7"/>
  <c r="BF135" i="7"/>
  <c r="X135" i="7"/>
  <c r="V135" i="7"/>
  <c r="T135" i="7"/>
  <c r="P135" i="7"/>
  <c r="BI134" i="7"/>
  <c r="BH134" i="7"/>
  <c r="BG134" i="7"/>
  <c r="BF134" i="7"/>
  <c r="X134" i="7"/>
  <c r="V134" i="7"/>
  <c r="T134" i="7"/>
  <c r="P134" i="7"/>
  <c r="BI132" i="7"/>
  <c r="BH132" i="7"/>
  <c r="BG132" i="7"/>
  <c r="BF132" i="7"/>
  <c r="X132" i="7"/>
  <c r="V132" i="7"/>
  <c r="T132" i="7"/>
  <c r="P132" i="7"/>
  <c r="BI131" i="7"/>
  <c r="BH131" i="7"/>
  <c r="BG131" i="7"/>
  <c r="BF131" i="7"/>
  <c r="X131" i="7"/>
  <c r="V131" i="7"/>
  <c r="T131" i="7"/>
  <c r="P131" i="7"/>
  <c r="J125" i="7"/>
  <c r="J124" i="7"/>
  <c r="F122" i="7"/>
  <c r="E120" i="7"/>
  <c r="J92" i="7"/>
  <c r="J91" i="7"/>
  <c r="F89" i="7"/>
  <c r="E87" i="7"/>
  <c r="J18" i="7"/>
  <c r="E18" i="7"/>
  <c r="F125" i="7"/>
  <c r="J17" i="7"/>
  <c r="J15" i="7"/>
  <c r="E15" i="7"/>
  <c r="F124" i="7"/>
  <c r="J14" i="7"/>
  <c r="J12" i="7"/>
  <c r="J89" i="7"/>
  <c r="E7" i="7"/>
  <c r="E118" i="7" s="1"/>
  <c r="K39" i="6"/>
  <c r="K38" i="6"/>
  <c r="BA99" i="1"/>
  <c r="K37" i="6"/>
  <c r="AZ99" i="1" s="1"/>
  <c r="BI245" i="6"/>
  <c r="BH245" i="6"/>
  <c r="BG245" i="6"/>
  <c r="BF245" i="6"/>
  <c r="X245" i="6"/>
  <c r="V245" i="6"/>
  <c r="T245" i="6"/>
  <c r="P245" i="6"/>
  <c r="BI244" i="6"/>
  <c r="BH244" i="6"/>
  <c r="BG244" i="6"/>
  <c r="BF244" i="6"/>
  <c r="X244" i="6"/>
  <c r="V244" i="6"/>
  <c r="T244" i="6"/>
  <c r="P244" i="6"/>
  <c r="BI242" i="6"/>
  <c r="BH242" i="6"/>
  <c r="BG242" i="6"/>
  <c r="BF242" i="6"/>
  <c r="X242" i="6"/>
  <c r="X241" i="6"/>
  <c r="V242" i="6"/>
  <c r="V241" i="6" s="1"/>
  <c r="T242" i="6"/>
  <c r="T241" i="6"/>
  <c r="P242" i="6"/>
  <c r="BI240" i="6"/>
  <c r="BH240" i="6"/>
  <c r="BG240" i="6"/>
  <c r="BF240" i="6"/>
  <c r="X240" i="6"/>
  <c r="X239" i="6"/>
  <c r="V240" i="6"/>
  <c r="V239" i="6" s="1"/>
  <c r="T240" i="6"/>
  <c r="T239" i="6"/>
  <c r="P240" i="6"/>
  <c r="BI238" i="6"/>
  <c r="BH238" i="6"/>
  <c r="BG238" i="6"/>
  <c r="BF238" i="6"/>
  <c r="X238" i="6"/>
  <c r="V238" i="6"/>
  <c r="T238" i="6"/>
  <c r="P238" i="6"/>
  <c r="BI237" i="6"/>
  <c r="BH237" i="6"/>
  <c r="BG237" i="6"/>
  <c r="BF237" i="6"/>
  <c r="X237" i="6"/>
  <c r="V237" i="6"/>
  <c r="T237" i="6"/>
  <c r="P237" i="6"/>
  <c r="BI235" i="6"/>
  <c r="BH235" i="6"/>
  <c r="BG235" i="6"/>
  <c r="BF235" i="6"/>
  <c r="X235" i="6"/>
  <c r="X234" i="6" s="1"/>
  <c r="V235" i="6"/>
  <c r="V234" i="6"/>
  <c r="T235" i="6"/>
  <c r="T234" i="6" s="1"/>
  <c r="P235" i="6"/>
  <c r="BI232" i="6"/>
  <c r="BH232" i="6"/>
  <c r="BG232" i="6"/>
  <c r="BF232" i="6"/>
  <c r="X232" i="6"/>
  <c r="V232" i="6"/>
  <c r="T232" i="6"/>
  <c r="P232" i="6"/>
  <c r="BI231" i="6"/>
  <c r="BH231" i="6"/>
  <c r="BG231" i="6"/>
  <c r="BF231" i="6"/>
  <c r="X231" i="6"/>
  <c r="V231" i="6"/>
  <c r="T231" i="6"/>
  <c r="P231" i="6"/>
  <c r="BI229" i="6"/>
  <c r="BH229" i="6"/>
  <c r="BG229" i="6"/>
  <c r="BF229" i="6"/>
  <c r="X229" i="6"/>
  <c r="V229" i="6"/>
  <c r="T229" i="6"/>
  <c r="P229" i="6"/>
  <c r="BI228" i="6"/>
  <c r="BH228" i="6"/>
  <c r="BG228" i="6"/>
  <c r="BF228" i="6"/>
  <c r="X228" i="6"/>
  <c r="V228" i="6"/>
  <c r="T228" i="6"/>
  <c r="P228" i="6"/>
  <c r="BI227" i="6"/>
  <c r="BH227" i="6"/>
  <c r="BG227" i="6"/>
  <c r="BF227" i="6"/>
  <c r="X227" i="6"/>
  <c r="V227" i="6"/>
  <c r="T227" i="6"/>
  <c r="P227" i="6"/>
  <c r="BI226" i="6"/>
  <c r="BH226" i="6"/>
  <c r="BG226" i="6"/>
  <c r="BF226" i="6"/>
  <c r="X226" i="6"/>
  <c r="V226" i="6"/>
  <c r="T226" i="6"/>
  <c r="P226" i="6"/>
  <c r="BI225" i="6"/>
  <c r="BH225" i="6"/>
  <c r="BG225" i="6"/>
  <c r="BF225" i="6"/>
  <c r="X225" i="6"/>
  <c r="V225" i="6"/>
  <c r="T225" i="6"/>
  <c r="P225" i="6"/>
  <c r="BI224" i="6"/>
  <c r="BH224" i="6"/>
  <c r="BG224" i="6"/>
  <c r="BF224" i="6"/>
  <c r="X224" i="6"/>
  <c r="V224" i="6"/>
  <c r="T224" i="6"/>
  <c r="P224" i="6"/>
  <c r="BI223" i="6"/>
  <c r="BH223" i="6"/>
  <c r="BG223" i="6"/>
  <c r="BF223" i="6"/>
  <c r="X223" i="6"/>
  <c r="V223" i="6"/>
  <c r="T223" i="6"/>
  <c r="P223" i="6"/>
  <c r="BI222" i="6"/>
  <c r="BH222" i="6"/>
  <c r="BG222" i="6"/>
  <c r="BF222" i="6"/>
  <c r="X222" i="6"/>
  <c r="V222" i="6"/>
  <c r="T222" i="6"/>
  <c r="P222" i="6"/>
  <c r="BI221" i="6"/>
  <c r="BH221" i="6"/>
  <c r="BG221" i="6"/>
  <c r="BF221" i="6"/>
  <c r="X221" i="6"/>
  <c r="V221" i="6"/>
  <c r="T221" i="6"/>
  <c r="P221" i="6"/>
  <c r="BI220" i="6"/>
  <c r="BH220" i="6"/>
  <c r="BG220" i="6"/>
  <c r="BF220" i="6"/>
  <c r="X220" i="6"/>
  <c r="V220" i="6"/>
  <c r="T220" i="6"/>
  <c r="P220" i="6"/>
  <c r="BI219" i="6"/>
  <c r="BH219" i="6"/>
  <c r="BG219" i="6"/>
  <c r="BF219" i="6"/>
  <c r="X219" i="6"/>
  <c r="V219" i="6"/>
  <c r="T219" i="6"/>
  <c r="P219" i="6"/>
  <c r="BI218" i="6"/>
  <c r="BH218" i="6"/>
  <c r="BG218" i="6"/>
  <c r="BF218" i="6"/>
  <c r="X218" i="6"/>
  <c r="V218" i="6"/>
  <c r="T218" i="6"/>
  <c r="P218" i="6"/>
  <c r="BI217" i="6"/>
  <c r="BH217" i="6"/>
  <c r="BG217" i="6"/>
  <c r="BF217" i="6"/>
  <c r="X217" i="6"/>
  <c r="V217" i="6"/>
  <c r="T217" i="6"/>
  <c r="P217" i="6"/>
  <c r="BI216" i="6"/>
  <c r="BH216" i="6"/>
  <c r="BG216" i="6"/>
  <c r="BF216" i="6"/>
  <c r="X216" i="6"/>
  <c r="V216" i="6"/>
  <c r="T216" i="6"/>
  <c r="P216" i="6"/>
  <c r="BI215" i="6"/>
  <c r="BH215" i="6"/>
  <c r="BG215" i="6"/>
  <c r="BF215" i="6"/>
  <c r="X215" i="6"/>
  <c r="V215" i="6"/>
  <c r="T215" i="6"/>
  <c r="P215" i="6"/>
  <c r="BI214" i="6"/>
  <c r="BH214" i="6"/>
  <c r="BG214" i="6"/>
  <c r="BF214" i="6"/>
  <c r="X214" i="6"/>
  <c r="V214" i="6"/>
  <c r="T214" i="6"/>
  <c r="P214" i="6"/>
  <c r="BI213" i="6"/>
  <c r="BH213" i="6"/>
  <c r="BG213" i="6"/>
  <c r="BF213" i="6"/>
  <c r="X213" i="6"/>
  <c r="V213" i="6"/>
  <c r="T213" i="6"/>
  <c r="P213" i="6"/>
  <c r="BI212" i="6"/>
  <c r="BH212" i="6"/>
  <c r="BG212" i="6"/>
  <c r="BF212" i="6"/>
  <c r="X212" i="6"/>
  <c r="V212" i="6"/>
  <c r="T212" i="6"/>
  <c r="P212" i="6"/>
  <c r="BI211" i="6"/>
  <c r="BH211" i="6"/>
  <c r="BG211" i="6"/>
  <c r="BF211" i="6"/>
  <c r="X211" i="6"/>
  <c r="V211" i="6"/>
  <c r="T211" i="6"/>
  <c r="P211" i="6"/>
  <c r="BI210" i="6"/>
  <c r="BH210" i="6"/>
  <c r="BG210" i="6"/>
  <c r="BF210" i="6"/>
  <c r="X210" i="6"/>
  <c r="V210" i="6"/>
  <c r="T210" i="6"/>
  <c r="P210" i="6"/>
  <c r="BI209" i="6"/>
  <c r="BH209" i="6"/>
  <c r="BG209" i="6"/>
  <c r="BF209" i="6"/>
  <c r="X209" i="6"/>
  <c r="V209" i="6"/>
  <c r="T209" i="6"/>
  <c r="P209" i="6"/>
  <c r="BI208" i="6"/>
  <c r="BH208" i="6"/>
  <c r="BG208" i="6"/>
  <c r="BF208" i="6"/>
  <c r="X208" i="6"/>
  <c r="V208" i="6"/>
  <c r="T208" i="6"/>
  <c r="P208" i="6"/>
  <c r="BI207" i="6"/>
  <c r="BH207" i="6"/>
  <c r="BG207" i="6"/>
  <c r="BF207" i="6"/>
  <c r="X207" i="6"/>
  <c r="V207" i="6"/>
  <c r="T207" i="6"/>
  <c r="P207" i="6"/>
  <c r="BI206" i="6"/>
  <c r="BH206" i="6"/>
  <c r="BG206" i="6"/>
  <c r="BF206" i="6"/>
  <c r="X206" i="6"/>
  <c r="V206" i="6"/>
  <c r="T206" i="6"/>
  <c r="P206" i="6"/>
  <c r="BI205" i="6"/>
  <c r="BH205" i="6"/>
  <c r="BG205" i="6"/>
  <c r="BF205" i="6"/>
  <c r="X205" i="6"/>
  <c r="V205" i="6"/>
  <c r="T205" i="6"/>
  <c r="P205" i="6"/>
  <c r="BI204" i="6"/>
  <c r="BH204" i="6"/>
  <c r="BG204" i="6"/>
  <c r="BF204" i="6"/>
  <c r="X204" i="6"/>
  <c r="V204" i="6"/>
  <c r="T204" i="6"/>
  <c r="P204" i="6"/>
  <c r="BI203" i="6"/>
  <c r="BH203" i="6"/>
  <c r="BG203" i="6"/>
  <c r="BF203" i="6"/>
  <c r="X203" i="6"/>
  <c r="V203" i="6"/>
  <c r="T203" i="6"/>
  <c r="P203" i="6"/>
  <c r="BI202" i="6"/>
  <c r="BH202" i="6"/>
  <c r="BG202" i="6"/>
  <c r="BF202" i="6"/>
  <c r="X202" i="6"/>
  <c r="V202" i="6"/>
  <c r="T202" i="6"/>
  <c r="P202" i="6"/>
  <c r="BI201" i="6"/>
  <c r="BH201" i="6"/>
  <c r="BG201" i="6"/>
  <c r="BF201" i="6"/>
  <c r="X201" i="6"/>
  <c r="V201" i="6"/>
  <c r="T201" i="6"/>
  <c r="P201" i="6"/>
  <c r="BI200" i="6"/>
  <c r="BH200" i="6"/>
  <c r="BG200" i="6"/>
  <c r="BF200" i="6"/>
  <c r="X200" i="6"/>
  <c r="V200" i="6"/>
  <c r="T200" i="6"/>
  <c r="P200" i="6"/>
  <c r="BI199" i="6"/>
  <c r="BH199" i="6"/>
  <c r="BG199" i="6"/>
  <c r="BF199" i="6"/>
  <c r="X199" i="6"/>
  <c r="V199" i="6"/>
  <c r="T199" i="6"/>
  <c r="P199" i="6"/>
  <c r="BI198" i="6"/>
  <c r="BH198" i="6"/>
  <c r="BG198" i="6"/>
  <c r="BF198" i="6"/>
  <c r="X198" i="6"/>
  <c r="V198" i="6"/>
  <c r="T198" i="6"/>
  <c r="P198" i="6"/>
  <c r="BI197" i="6"/>
  <c r="BH197" i="6"/>
  <c r="BG197" i="6"/>
  <c r="BF197" i="6"/>
  <c r="X197" i="6"/>
  <c r="V197" i="6"/>
  <c r="T197" i="6"/>
  <c r="P197" i="6"/>
  <c r="BI196" i="6"/>
  <c r="BH196" i="6"/>
  <c r="BG196" i="6"/>
  <c r="BF196" i="6"/>
  <c r="X196" i="6"/>
  <c r="V196" i="6"/>
  <c r="T196" i="6"/>
  <c r="P196" i="6"/>
  <c r="BI195" i="6"/>
  <c r="BH195" i="6"/>
  <c r="BG195" i="6"/>
  <c r="BF195" i="6"/>
  <c r="X195" i="6"/>
  <c r="V195" i="6"/>
  <c r="T195" i="6"/>
  <c r="P195" i="6"/>
  <c r="BI194" i="6"/>
  <c r="BH194" i="6"/>
  <c r="BG194" i="6"/>
  <c r="BF194" i="6"/>
  <c r="X194" i="6"/>
  <c r="V194" i="6"/>
  <c r="T194" i="6"/>
  <c r="P194" i="6"/>
  <c r="BI193" i="6"/>
  <c r="BH193" i="6"/>
  <c r="BG193" i="6"/>
  <c r="BF193" i="6"/>
  <c r="X193" i="6"/>
  <c r="V193" i="6"/>
  <c r="T193" i="6"/>
  <c r="P193" i="6"/>
  <c r="BI192" i="6"/>
  <c r="BH192" i="6"/>
  <c r="BG192" i="6"/>
  <c r="BF192" i="6"/>
  <c r="X192" i="6"/>
  <c r="V192" i="6"/>
  <c r="T192" i="6"/>
  <c r="P192" i="6"/>
  <c r="BI191" i="6"/>
  <c r="BH191" i="6"/>
  <c r="BG191" i="6"/>
  <c r="BF191" i="6"/>
  <c r="X191" i="6"/>
  <c r="V191" i="6"/>
  <c r="T191" i="6"/>
  <c r="P191" i="6"/>
  <c r="BI190" i="6"/>
  <c r="BH190" i="6"/>
  <c r="BG190" i="6"/>
  <c r="BF190" i="6"/>
  <c r="X190" i="6"/>
  <c r="V190" i="6"/>
  <c r="T190" i="6"/>
  <c r="P190" i="6"/>
  <c r="BI188" i="6"/>
  <c r="BH188" i="6"/>
  <c r="BG188" i="6"/>
  <c r="BF188" i="6"/>
  <c r="X188" i="6"/>
  <c r="V188" i="6"/>
  <c r="T188" i="6"/>
  <c r="P188" i="6"/>
  <c r="BI187" i="6"/>
  <c r="BH187" i="6"/>
  <c r="BG187" i="6"/>
  <c r="BF187" i="6"/>
  <c r="X187" i="6"/>
  <c r="V187" i="6"/>
  <c r="T187" i="6"/>
  <c r="P187" i="6"/>
  <c r="BI185" i="6"/>
  <c r="BH185" i="6"/>
  <c r="BG185" i="6"/>
  <c r="BF185" i="6"/>
  <c r="X185" i="6"/>
  <c r="V185" i="6"/>
  <c r="T185" i="6"/>
  <c r="P185" i="6"/>
  <c r="BI184" i="6"/>
  <c r="BH184" i="6"/>
  <c r="BG184" i="6"/>
  <c r="BF184" i="6"/>
  <c r="X184" i="6"/>
  <c r="V184" i="6"/>
  <c r="T184" i="6"/>
  <c r="P184" i="6"/>
  <c r="BI182" i="6"/>
  <c r="BH182" i="6"/>
  <c r="BG182" i="6"/>
  <c r="BF182" i="6"/>
  <c r="X182" i="6"/>
  <c r="V182" i="6"/>
  <c r="T182" i="6"/>
  <c r="P182" i="6"/>
  <c r="BI181" i="6"/>
  <c r="BH181" i="6"/>
  <c r="BG181" i="6"/>
  <c r="BF181" i="6"/>
  <c r="X181" i="6"/>
  <c r="V181" i="6"/>
  <c r="T181" i="6"/>
  <c r="P181" i="6"/>
  <c r="BI179" i="6"/>
  <c r="BH179" i="6"/>
  <c r="BG179" i="6"/>
  <c r="BF179" i="6"/>
  <c r="X179" i="6"/>
  <c r="V179" i="6"/>
  <c r="T179" i="6"/>
  <c r="P179" i="6"/>
  <c r="BI178" i="6"/>
  <c r="BH178" i="6"/>
  <c r="BG178" i="6"/>
  <c r="BF178" i="6"/>
  <c r="X178" i="6"/>
  <c r="V178" i="6"/>
  <c r="T178" i="6"/>
  <c r="P178" i="6"/>
  <c r="BI176" i="6"/>
  <c r="BH176" i="6"/>
  <c r="BG176" i="6"/>
  <c r="BF176" i="6"/>
  <c r="X176" i="6"/>
  <c r="V176" i="6"/>
  <c r="T176" i="6"/>
  <c r="P176" i="6"/>
  <c r="BI175" i="6"/>
  <c r="BH175" i="6"/>
  <c r="BG175" i="6"/>
  <c r="BF175" i="6"/>
  <c r="X175" i="6"/>
  <c r="V175" i="6"/>
  <c r="T175" i="6"/>
  <c r="P175" i="6"/>
  <c r="BI173" i="6"/>
  <c r="BH173" i="6"/>
  <c r="BG173" i="6"/>
  <c r="BF173" i="6"/>
  <c r="X173" i="6"/>
  <c r="V173" i="6"/>
  <c r="T173" i="6"/>
  <c r="P173" i="6"/>
  <c r="BI172" i="6"/>
  <c r="BH172" i="6"/>
  <c r="BG172" i="6"/>
  <c r="BF172" i="6"/>
  <c r="X172" i="6"/>
  <c r="V172" i="6"/>
  <c r="T172" i="6"/>
  <c r="P172" i="6"/>
  <c r="BI171" i="6"/>
  <c r="BH171" i="6"/>
  <c r="BG171" i="6"/>
  <c r="BF171" i="6"/>
  <c r="X171" i="6"/>
  <c r="V171" i="6"/>
  <c r="T171" i="6"/>
  <c r="P171" i="6"/>
  <c r="BI170" i="6"/>
  <c r="BH170" i="6"/>
  <c r="BG170" i="6"/>
  <c r="BF170" i="6"/>
  <c r="X170" i="6"/>
  <c r="V170" i="6"/>
  <c r="T170" i="6"/>
  <c r="P170" i="6"/>
  <c r="BI169" i="6"/>
  <c r="BH169" i="6"/>
  <c r="BG169" i="6"/>
  <c r="BF169" i="6"/>
  <c r="X169" i="6"/>
  <c r="V169" i="6"/>
  <c r="T169" i="6"/>
  <c r="P169" i="6"/>
  <c r="BI168" i="6"/>
  <c r="BH168" i="6"/>
  <c r="BG168" i="6"/>
  <c r="BF168" i="6"/>
  <c r="X168" i="6"/>
  <c r="V168" i="6"/>
  <c r="T168" i="6"/>
  <c r="P168" i="6"/>
  <c r="BI167" i="6"/>
  <c r="BH167" i="6"/>
  <c r="BG167" i="6"/>
  <c r="BF167" i="6"/>
  <c r="X167" i="6"/>
  <c r="V167" i="6"/>
  <c r="T167" i="6"/>
  <c r="P167" i="6"/>
  <c r="BI166" i="6"/>
  <c r="BH166" i="6"/>
  <c r="BG166" i="6"/>
  <c r="BF166" i="6"/>
  <c r="X166" i="6"/>
  <c r="V166" i="6"/>
  <c r="T166" i="6"/>
  <c r="P166" i="6"/>
  <c r="BI165" i="6"/>
  <c r="BH165" i="6"/>
  <c r="BG165" i="6"/>
  <c r="BF165" i="6"/>
  <c r="X165" i="6"/>
  <c r="V165" i="6"/>
  <c r="T165" i="6"/>
  <c r="P165" i="6"/>
  <c r="BI164" i="6"/>
  <c r="BH164" i="6"/>
  <c r="BG164" i="6"/>
  <c r="BF164" i="6"/>
  <c r="X164" i="6"/>
  <c r="V164" i="6"/>
  <c r="T164" i="6"/>
  <c r="P164" i="6"/>
  <c r="BI163" i="6"/>
  <c r="BH163" i="6"/>
  <c r="BG163" i="6"/>
  <c r="BF163" i="6"/>
  <c r="X163" i="6"/>
  <c r="V163" i="6"/>
  <c r="T163" i="6"/>
  <c r="P163" i="6"/>
  <c r="BI162" i="6"/>
  <c r="BH162" i="6"/>
  <c r="BG162" i="6"/>
  <c r="BF162" i="6"/>
  <c r="X162" i="6"/>
  <c r="V162" i="6"/>
  <c r="T162" i="6"/>
  <c r="P162" i="6"/>
  <c r="BI161" i="6"/>
  <c r="BH161" i="6"/>
  <c r="BG161" i="6"/>
  <c r="BF161" i="6"/>
  <c r="X161" i="6"/>
  <c r="V161" i="6"/>
  <c r="T161" i="6"/>
  <c r="P161" i="6"/>
  <c r="BI160" i="6"/>
  <c r="BH160" i="6"/>
  <c r="BG160" i="6"/>
  <c r="BF160" i="6"/>
  <c r="X160" i="6"/>
  <c r="V160" i="6"/>
  <c r="T160" i="6"/>
  <c r="P160" i="6"/>
  <c r="BI159" i="6"/>
  <c r="BH159" i="6"/>
  <c r="BG159" i="6"/>
  <c r="BF159" i="6"/>
  <c r="X159" i="6"/>
  <c r="V159" i="6"/>
  <c r="T159" i="6"/>
  <c r="P159" i="6"/>
  <c r="BI158" i="6"/>
  <c r="BH158" i="6"/>
  <c r="BG158" i="6"/>
  <c r="BF158" i="6"/>
  <c r="X158" i="6"/>
  <c r="V158" i="6"/>
  <c r="T158" i="6"/>
  <c r="P158" i="6"/>
  <c r="BI157" i="6"/>
  <c r="BH157" i="6"/>
  <c r="BG157" i="6"/>
  <c r="BF157" i="6"/>
  <c r="X157" i="6"/>
  <c r="V157" i="6"/>
  <c r="T157" i="6"/>
  <c r="P157" i="6"/>
  <c r="BI156" i="6"/>
  <c r="BH156" i="6"/>
  <c r="BG156" i="6"/>
  <c r="BF156" i="6"/>
  <c r="X156" i="6"/>
  <c r="V156" i="6"/>
  <c r="T156" i="6"/>
  <c r="P156" i="6"/>
  <c r="BI154" i="6"/>
  <c r="BH154" i="6"/>
  <c r="BG154" i="6"/>
  <c r="BF154" i="6"/>
  <c r="X154" i="6"/>
  <c r="V154" i="6"/>
  <c r="T154" i="6"/>
  <c r="P154" i="6"/>
  <c r="BI153" i="6"/>
  <c r="BH153" i="6"/>
  <c r="BG153" i="6"/>
  <c r="BF153" i="6"/>
  <c r="X153" i="6"/>
  <c r="V153" i="6"/>
  <c r="T153" i="6"/>
  <c r="P153" i="6"/>
  <c r="BI152" i="6"/>
  <c r="BH152" i="6"/>
  <c r="BG152" i="6"/>
  <c r="BF152" i="6"/>
  <c r="X152" i="6"/>
  <c r="V152" i="6"/>
  <c r="T152" i="6"/>
  <c r="P152" i="6"/>
  <c r="BI151" i="6"/>
  <c r="BH151" i="6"/>
  <c r="BG151" i="6"/>
  <c r="BF151" i="6"/>
  <c r="X151" i="6"/>
  <c r="V151" i="6"/>
  <c r="T151" i="6"/>
  <c r="P151" i="6"/>
  <c r="BI150" i="6"/>
  <c r="BH150" i="6"/>
  <c r="BG150" i="6"/>
  <c r="BF150" i="6"/>
  <c r="X150" i="6"/>
  <c r="V150" i="6"/>
  <c r="T150" i="6"/>
  <c r="P150" i="6"/>
  <c r="BI149" i="6"/>
  <c r="BH149" i="6"/>
  <c r="BG149" i="6"/>
  <c r="BF149" i="6"/>
  <c r="X149" i="6"/>
  <c r="V149" i="6"/>
  <c r="T149" i="6"/>
  <c r="P149" i="6"/>
  <c r="BI146" i="6"/>
  <c r="BH146" i="6"/>
  <c r="BG146" i="6"/>
  <c r="BF146" i="6"/>
  <c r="X146" i="6"/>
  <c r="V146" i="6"/>
  <c r="T146" i="6"/>
  <c r="P146" i="6"/>
  <c r="BI145" i="6"/>
  <c r="BH145" i="6"/>
  <c r="BG145" i="6"/>
  <c r="BF145" i="6"/>
  <c r="X145" i="6"/>
  <c r="V145" i="6"/>
  <c r="T145" i="6"/>
  <c r="P145" i="6"/>
  <c r="BI143" i="6"/>
  <c r="BH143" i="6"/>
  <c r="BG143" i="6"/>
  <c r="BF143" i="6"/>
  <c r="X143" i="6"/>
  <c r="V143" i="6"/>
  <c r="T143" i="6"/>
  <c r="P143" i="6"/>
  <c r="BI142" i="6"/>
  <c r="BH142" i="6"/>
  <c r="BG142" i="6"/>
  <c r="BF142" i="6"/>
  <c r="X142" i="6"/>
  <c r="V142" i="6"/>
  <c r="T142" i="6"/>
  <c r="P142" i="6"/>
  <c r="BI141" i="6"/>
  <c r="BH141" i="6"/>
  <c r="BG141" i="6"/>
  <c r="BF141" i="6"/>
  <c r="X141" i="6"/>
  <c r="V141" i="6"/>
  <c r="T141" i="6"/>
  <c r="P141" i="6"/>
  <c r="BI140" i="6"/>
  <c r="BH140" i="6"/>
  <c r="BG140" i="6"/>
  <c r="BF140" i="6"/>
  <c r="X140" i="6"/>
  <c r="V140" i="6"/>
  <c r="T140" i="6"/>
  <c r="P140" i="6"/>
  <c r="BI139" i="6"/>
  <c r="BH139" i="6"/>
  <c r="BG139" i="6"/>
  <c r="BF139" i="6"/>
  <c r="X139" i="6"/>
  <c r="V139" i="6"/>
  <c r="T139" i="6"/>
  <c r="P139" i="6"/>
  <c r="BI138" i="6"/>
  <c r="BH138" i="6"/>
  <c r="BG138" i="6"/>
  <c r="BF138" i="6"/>
  <c r="X138" i="6"/>
  <c r="V138" i="6"/>
  <c r="T138" i="6"/>
  <c r="P138" i="6"/>
  <c r="BI137" i="6"/>
  <c r="BH137" i="6"/>
  <c r="BG137" i="6"/>
  <c r="BF137" i="6"/>
  <c r="X137" i="6"/>
  <c r="V137" i="6"/>
  <c r="T137" i="6"/>
  <c r="P137" i="6"/>
  <c r="BI136" i="6"/>
  <c r="BH136" i="6"/>
  <c r="BG136" i="6"/>
  <c r="BF136" i="6"/>
  <c r="X136" i="6"/>
  <c r="V136" i="6"/>
  <c r="T136" i="6"/>
  <c r="P136" i="6"/>
  <c r="BI135" i="6"/>
  <c r="BH135" i="6"/>
  <c r="BG135" i="6"/>
  <c r="BF135" i="6"/>
  <c r="X135" i="6"/>
  <c r="V135" i="6"/>
  <c r="T135" i="6"/>
  <c r="P135" i="6"/>
  <c r="BI133" i="6"/>
  <c r="BH133" i="6"/>
  <c r="BG133" i="6"/>
  <c r="BF133" i="6"/>
  <c r="X133" i="6"/>
  <c r="V133" i="6"/>
  <c r="T133" i="6"/>
  <c r="P133" i="6"/>
  <c r="BI132" i="6"/>
  <c r="BH132" i="6"/>
  <c r="BG132" i="6"/>
  <c r="BF132" i="6"/>
  <c r="X132" i="6"/>
  <c r="V132" i="6"/>
  <c r="T132" i="6"/>
  <c r="P132" i="6"/>
  <c r="J126" i="6"/>
  <c r="J125" i="6"/>
  <c r="F123" i="6"/>
  <c r="E121" i="6"/>
  <c r="J92" i="6"/>
  <c r="J91" i="6"/>
  <c r="F89" i="6"/>
  <c r="E87" i="6"/>
  <c r="J18" i="6"/>
  <c r="E18" i="6"/>
  <c r="F92" i="6" s="1"/>
  <c r="J17" i="6"/>
  <c r="J15" i="6"/>
  <c r="E15" i="6"/>
  <c r="F125" i="6" s="1"/>
  <c r="J14" i="6"/>
  <c r="J12" i="6"/>
  <c r="J123" i="6" s="1"/>
  <c r="E7" i="6"/>
  <c r="E119" i="6"/>
  <c r="K39" i="5"/>
  <c r="K38" i="5"/>
  <c r="BA98" i="1" s="1"/>
  <c r="K37" i="5"/>
  <c r="AZ98" i="1"/>
  <c r="BI245" i="5"/>
  <c r="BH245" i="5"/>
  <c r="BG245" i="5"/>
  <c r="BF245" i="5"/>
  <c r="X245" i="5"/>
  <c r="V245" i="5"/>
  <c r="T245" i="5"/>
  <c r="P245" i="5"/>
  <c r="BI244" i="5"/>
  <c r="BH244" i="5"/>
  <c r="BG244" i="5"/>
  <c r="BF244" i="5"/>
  <c r="X244" i="5"/>
  <c r="V244" i="5"/>
  <c r="T244" i="5"/>
  <c r="P244" i="5"/>
  <c r="K244" i="5" s="1"/>
  <c r="BI242" i="5"/>
  <c r="BH242" i="5"/>
  <c r="BG242" i="5"/>
  <c r="BF242" i="5"/>
  <c r="X242" i="5"/>
  <c r="X241" i="5" s="1"/>
  <c r="V242" i="5"/>
  <c r="V241" i="5"/>
  <c r="T242" i="5"/>
  <c r="T241" i="5" s="1"/>
  <c r="P242" i="5"/>
  <c r="BI240" i="5"/>
  <c r="BH240" i="5"/>
  <c r="BG240" i="5"/>
  <c r="BF240" i="5"/>
  <c r="X240" i="5"/>
  <c r="X239" i="5" s="1"/>
  <c r="V240" i="5"/>
  <c r="V239" i="5"/>
  <c r="T240" i="5"/>
  <c r="T239" i="5" s="1"/>
  <c r="P240" i="5"/>
  <c r="BI238" i="5"/>
  <c r="BH238" i="5"/>
  <c r="BG238" i="5"/>
  <c r="BF238" i="5"/>
  <c r="X238" i="5"/>
  <c r="V238" i="5"/>
  <c r="T238" i="5"/>
  <c r="P238" i="5"/>
  <c r="BI237" i="5"/>
  <c r="BH237" i="5"/>
  <c r="BG237" i="5"/>
  <c r="BF237" i="5"/>
  <c r="X237" i="5"/>
  <c r="V237" i="5"/>
  <c r="T237" i="5"/>
  <c r="P237" i="5"/>
  <c r="BI235" i="5"/>
  <c r="BH235" i="5"/>
  <c r="BG235" i="5"/>
  <c r="BF235" i="5"/>
  <c r="X235" i="5"/>
  <c r="X234" i="5"/>
  <c r="V235" i="5"/>
  <c r="V234" i="5" s="1"/>
  <c r="T235" i="5"/>
  <c r="T234" i="5"/>
  <c r="P235" i="5"/>
  <c r="BI232" i="5"/>
  <c r="BH232" i="5"/>
  <c r="BG232" i="5"/>
  <c r="BF232" i="5"/>
  <c r="X232" i="5"/>
  <c r="V232" i="5"/>
  <c r="T232" i="5"/>
  <c r="P232" i="5"/>
  <c r="BI231" i="5"/>
  <c r="BH231" i="5"/>
  <c r="BG231" i="5"/>
  <c r="BF231" i="5"/>
  <c r="X231" i="5"/>
  <c r="V231" i="5"/>
  <c r="T231" i="5"/>
  <c r="P231" i="5"/>
  <c r="BI229" i="5"/>
  <c r="BH229" i="5"/>
  <c r="BG229" i="5"/>
  <c r="BF229" i="5"/>
  <c r="X229" i="5"/>
  <c r="V229" i="5"/>
  <c r="T229" i="5"/>
  <c r="P229" i="5"/>
  <c r="BI228" i="5"/>
  <c r="BH228" i="5"/>
  <c r="BG228" i="5"/>
  <c r="BF228" i="5"/>
  <c r="X228" i="5"/>
  <c r="V228" i="5"/>
  <c r="T228" i="5"/>
  <c r="P228" i="5"/>
  <c r="BI227" i="5"/>
  <c r="BH227" i="5"/>
  <c r="BG227" i="5"/>
  <c r="BF227" i="5"/>
  <c r="X227" i="5"/>
  <c r="V227" i="5"/>
  <c r="T227" i="5"/>
  <c r="P227" i="5"/>
  <c r="BI226" i="5"/>
  <c r="BH226" i="5"/>
  <c r="BG226" i="5"/>
  <c r="BF226" i="5"/>
  <c r="X226" i="5"/>
  <c r="V226" i="5"/>
  <c r="T226" i="5"/>
  <c r="P226" i="5"/>
  <c r="BI225" i="5"/>
  <c r="BH225" i="5"/>
  <c r="BG225" i="5"/>
  <c r="BF225" i="5"/>
  <c r="X225" i="5"/>
  <c r="V225" i="5"/>
  <c r="T225" i="5"/>
  <c r="P225" i="5"/>
  <c r="BI224" i="5"/>
  <c r="BH224" i="5"/>
  <c r="BG224" i="5"/>
  <c r="BF224" i="5"/>
  <c r="X224" i="5"/>
  <c r="V224" i="5"/>
  <c r="T224" i="5"/>
  <c r="P224" i="5"/>
  <c r="BI223" i="5"/>
  <c r="BH223" i="5"/>
  <c r="BG223" i="5"/>
  <c r="BF223" i="5"/>
  <c r="X223" i="5"/>
  <c r="V223" i="5"/>
  <c r="T223" i="5"/>
  <c r="P223" i="5"/>
  <c r="BI222" i="5"/>
  <c r="BH222" i="5"/>
  <c r="BG222" i="5"/>
  <c r="BF222" i="5"/>
  <c r="X222" i="5"/>
  <c r="V222" i="5"/>
  <c r="T222" i="5"/>
  <c r="P222" i="5"/>
  <c r="BI221" i="5"/>
  <c r="BH221" i="5"/>
  <c r="BG221" i="5"/>
  <c r="BF221" i="5"/>
  <c r="X221" i="5"/>
  <c r="V221" i="5"/>
  <c r="T221" i="5"/>
  <c r="P221" i="5"/>
  <c r="BI220" i="5"/>
  <c r="BH220" i="5"/>
  <c r="BG220" i="5"/>
  <c r="BF220" i="5"/>
  <c r="X220" i="5"/>
  <c r="V220" i="5"/>
  <c r="T220" i="5"/>
  <c r="P220" i="5"/>
  <c r="BI219" i="5"/>
  <c r="BH219" i="5"/>
  <c r="BG219" i="5"/>
  <c r="BF219" i="5"/>
  <c r="X219" i="5"/>
  <c r="V219" i="5"/>
  <c r="T219" i="5"/>
  <c r="P219" i="5"/>
  <c r="BI218" i="5"/>
  <c r="BH218" i="5"/>
  <c r="BG218" i="5"/>
  <c r="BF218" i="5"/>
  <c r="X218" i="5"/>
  <c r="V218" i="5"/>
  <c r="T218" i="5"/>
  <c r="P218" i="5"/>
  <c r="BI217" i="5"/>
  <c r="BH217" i="5"/>
  <c r="BG217" i="5"/>
  <c r="BF217" i="5"/>
  <c r="X217" i="5"/>
  <c r="V217" i="5"/>
  <c r="T217" i="5"/>
  <c r="P217" i="5"/>
  <c r="BI216" i="5"/>
  <c r="BH216" i="5"/>
  <c r="BG216" i="5"/>
  <c r="BF216" i="5"/>
  <c r="X216" i="5"/>
  <c r="V216" i="5"/>
  <c r="T216" i="5"/>
  <c r="P216" i="5"/>
  <c r="BI215" i="5"/>
  <c r="BH215" i="5"/>
  <c r="BG215" i="5"/>
  <c r="BF215" i="5"/>
  <c r="X215" i="5"/>
  <c r="V215" i="5"/>
  <c r="T215" i="5"/>
  <c r="P215" i="5"/>
  <c r="BI214" i="5"/>
  <c r="BH214" i="5"/>
  <c r="BG214" i="5"/>
  <c r="BF214" i="5"/>
  <c r="X214" i="5"/>
  <c r="V214" i="5"/>
  <c r="T214" i="5"/>
  <c r="P214" i="5"/>
  <c r="BI213" i="5"/>
  <c r="BH213" i="5"/>
  <c r="BG213" i="5"/>
  <c r="BF213" i="5"/>
  <c r="X213" i="5"/>
  <c r="V213" i="5"/>
  <c r="T213" i="5"/>
  <c r="P213" i="5"/>
  <c r="BI212" i="5"/>
  <c r="BH212" i="5"/>
  <c r="BG212" i="5"/>
  <c r="BF212" i="5"/>
  <c r="X212" i="5"/>
  <c r="V212" i="5"/>
  <c r="T212" i="5"/>
  <c r="P212" i="5"/>
  <c r="BI211" i="5"/>
  <c r="BH211" i="5"/>
  <c r="BG211" i="5"/>
  <c r="BF211" i="5"/>
  <c r="X211" i="5"/>
  <c r="V211" i="5"/>
  <c r="T211" i="5"/>
  <c r="P211" i="5"/>
  <c r="BI210" i="5"/>
  <c r="BH210" i="5"/>
  <c r="BG210" i="5"/>
  <c r="BF210" i="5"/>
  <c r="X210" i="5"/>
  <c r="V210" i="5"/>
  <c r="T210" i="5"/>
  <c r="P210" i="5"/>
  <c r="BI209" i="5"/>
  <c r="BH209" i="5"/>
  <c r="BG209" i="5"/>
  <c r="BF209" i="5"/>
  <c r="X209" i="5"/>
  <c r="V209" i="5"/>
  <c r="T209" i="5"/>
  <c r="P209" i="5"/>
  <c r="BI208" i="5"/>
  <c r="BH208" i="5"/>
  <c r="BG208" i="5"/>
  <c r="BF208" i="5"/>
  <c r="X208" i="5"/>
  <c r="V208" i="5"/>
  <c r="T208" i="5"/>
  <c r="P208" i="5"/>
  <c r="BI207" i="5"/>
  <c r="BH207" i="5"/>
  <c r="BG207" i="5"/>
  <c r="BF207" i="5"/>
  <c r="X207" i="5"/>
  <c r="V207" i="5"/>
  <c r="T207" i="5"/>
  <c r="P207" i="5"/>
  <c r="BI206" i="5"/>
  <c r="BH206" i="5"/>
  <c r="BG206" i="5"/>
  <c r="BF206" i="5"/>
  <c r="X206" i="5"/>
  <c r="V206" i="5"/>
  <c r="T206" i="5"/>
  <c r="P206" i="5"/>
  <c r="BI205" i="5"/>
  <c r="BH205" i="5"/>
  <c r="BG205" i="5"/>
  <c r="BF205" i="5"/>
  <c r="X205" i="5"/>
  <c r="V205" i="5"/>
  <c r="T205" i="5"/>
  <c r="P205" i="5"/>
  <c r="BI204" i="5"/>
  <c r="BH204" i="5"/>
  <c r="BG204" i="5"/>
  <c r="BF204" i="5"/>
  <c r="X204" i="5"/>
  <c r="V204" i="5"/>
  <c r="T204" i="5"/>
  <c r="P204" i="5"/>
  <c r="BI203" i="5"/>
  <c r="BH203" i="5"/>
  <c r="BG203" i="5"/>
  <c r="BF203" i="5"/>
  <c r="X203" i="5"/>
  <c r="V203" i="5"/>
  <c r="T203" i="5"/>
  <c r="P203" i="5"/>
  <c r="BI202" i="5"/>
  <c r="BH202" i="5"/>
  <c r="BG202" i="5"/>
  <c r="BF202" i="5"/>
  <c r="X202" i="5"/>
  <c r="V202" i="5"/>
  <c r="T202" i="5"/>
  <c r="P202" i="5"/>
  <c r="BI201" i="5"/>
  <c r="BH201" i="5"/>
  <c r="BG201" i="5"/>
  <c r="BF201" i="5"/>
  <c r="X201" i="5"/>
  <c r="V201" i="5"/>
  <c r="T201" i="5"/>
  <c r="P201" i="5"/>
  <c r="BI200" i="5"/>
  <c r="BH200" i="5"/>
  <c r="BG200" i="5"/>
  <c r="BF200" i="5"/>
  <c r="X200" i="5"/>
  <c r="V200" i="5"/>
  <c r="T200" i="5"/>
  <c r="P200" i="5"/>
  <c r="BI199" i="5"/>
  <c r="BH199" i="5"/>
  <c r="BG199" i="5"/>
  <c r="BF199" i="5"/>
  <c r="X199" i="5"/>
  <c r="V199" i="5"/>
  <c r="T199" i="5"/>
  <c r="P199" i="5"/>
  <c r="BI198" i="5"/>
  <c r="BH198" i="5"/>
  <c r="BG198" i="5"/>
  <c r="BF198" i="5"/>
  <c r="X198" i="5"/>
  <c r="V198" i="5"/>
  <c r="T198" i="5"/>
  <c r="P198" i="5"/>
  <c r="BI197" i="5"/>
  <c r="BH197" i="5"/>
  <c r="BG197" i="5"/>
  <c r="BF197" i="5"/>
  <c r="X197" i="5"/>
  <c r="V197" i="5"/>
  <c r="T197" i="5"/>
  <c r="P197" i="5"/>
  <c r="BI196" i="5"/>
  <c r="BH196" i="5"/>
  <c r="BG196" i="5"/>
  <c r="BF196" i="5"/>
  <c r="X196" i="5"/>
  <c r="V196" i="5"/>
  <c r="T196" i="5"/>
  <c r="P196" i="5"/>
  <c r="BI195" i="5"/>
  <c r="BH195" i="5"/>
  <c r="BG195" i="5"/>
  <c r="BF195" i="5"/>
  <c r="X195" i="5"/>
  <c r="V195" i="5"/>
  <c r="T195" i="5"/>
  <c r="P195" i="5"/>
  <c r="BI194" i="5"/>
  <c r="BH194" i="5"/>
  <c r="BG194" i="5"/>
  <c r="BF194" i="5"/>
  <c r="X194" i="5"/>
  <c r="V194" i="5"/>
  <c r="T194" i="5"/>
  <c r="P194" i="5"/>
  <c r="BI193" i="5"/>
  <c r="BH193" i="5"/>
  <c r="BG193" i="5"/>
  <c r="BF193" i="5"/>
  <c r="X193" i="5"/>
  <c r="V193" i="5"/>
  <c r="T193" i="5"/>
  <c r="P193" i="5"/>
  <c r="BI192" i="5"/>
  <c r="BH192" i="5"/>
  <c r="BG192" i="5"/>
  <c r="BF192" i="5"/>
  <c r="X192" i="5"/>
  <c r="V192" i="5"/>
  <c r="T192" i="5"/>
  <c r="P192" i="5"/>
  <c r="BI191" i="5"/>
  <c r="BH191" i="5"/>
  <c r="BG191" i="5"/>
  <c r="BF191" i="5"/>
  <c r="X191" i="5"/>
  <c r="V191" i="5"/>
  <c r="T191" i="5"/>
  <c r="P191" i="5"/>
  <c r="BI189" i="5"/>
  <c r="BH189" i="5"/>
  <c r="BG189" i="5"/>
  <c r="BF189" i="5"/>
  <c r="X189" i="5"/>
  <c r="V189" i="5"/>
  <c r="T189" i="5"/>
  <c r="P189" i="5"/>
  <c r="BI188" i="5"/>
  <c r="BH188" i="5"/>
  <c r="BG188" i="5"/>
  <c r="BF188" i="5"/>
  <c r="X188" i="5"/>
  <c r="V188" i="5"/>
  <c r="T188" i="5"/>
  <c r="P188" i="5"/>
  <c r="BI186" i="5"/>
  <c r="BH186" i="5"/>
  <c r="BG186" i="5"/>
  <c r="BF186" i="5"/>
  <c r="X186" i="5"/>
  <c r="V186" i="5"/>
  <c r="T186" i="5"/>
  <c r="P186" i="5"/>
  <c r="BI185" i="5"/>
  <c r="BH185" i="5"/>
  <c r="BG185" i="5"/>
  <c r="BF185" i="5"/>
  <c r="X185" i="5"/>
  <c r="V185" i="5"/>
  <c r="T185" i="5"/>
  <c r="P185" i="5"/>
  <c r="BI183" i="5"/>
  <c r="BH183" i="5"/>
  <c r="BG183" i="5"/>
  <c r="BF183" i="5"/>
  <c r="X183" i="5"/>
  <c r="V183" i="5"/>
  <c r="T183" i="5"/>
  <c r="P183" i="5"/>
  <c r="BI182" i="5"/>
  <c r="BH182" i="5"/>
  <c r="BG182" i="5"/>
  <c r="BF182" i="5"/>
  <c r="X182" i="5"/>
  <c r="V182" i="5"/>
  <c r="T182" i="5"/>
  <c r="P182" i="5"/>
  <c r="BI180" i="5"/>
  <c r="BH180" i="5"/>
  <c r="BG180" i="5"/>
  <c r="BF180" i="5"/>
  <c r="X180" i="5"/>
  <c r="V180" i="5"/>
  <c r="T180" i="5"/>
  <c r="P180" i="5"/>
  <c r="BI179" i="5"/>
  <c r="BH179" i="5"/>
  <c r="BG179" i="5"/>
  <c r="BF179" i="5"/>
  <c r="X179" i="5"/>
  <c r="V179" i="5"/>
  <c r="T179" i="5"/>
  <c r="P179" i="5"/>
  <c r="BI177" i="5"/>
  <c r="BH177" i="5"/>
  <c r="BG177" i="5"/>
  <c r="BF177" i="5"/>
  <c r="X177" i="5"/>
  <c r="V177" i="5"/>
  <c r="T177" i="5"/>
  <c r="P177" i="5"/>
  <c r="BI176" i="5"/>
  <c r="BH176" i="5"/>
  <c r="BG176" i="5"/>
  <c r="BF176" i="5"/>
  <c r="X176" i="5"/>
  <c r="V176" i="5"/>
  <c r="T176" i="5"/>
  <c r="P176" i="5"/>
  <c r="BI174" i="5"/>
  <c r="BH174" i="5"/>
  <c r="BG174" i="5"/>
  <c r="BF174" i="5"/>
  <c r="X174" i="5"/>
  <c r="V174" i="5"/>
  <c r="T174" i="5"/>
  <c r="P174" i="5"/>
  <c r="BI173" i="5"/>
  <c r="BH173" i="5"/>
  <c r="BG173" i="5"/>
  <c r="BF173" i="5"/>
  <c r="X173" i="5"/>
  <c r="V173" i="5"/>
  <c r="T173" i="5"/>
  <c r="P173" i="5"/>
  <c r="BI172" i="5"/>
  <c r="BH172" i="5"/>
  <c r="BG172" i="5"/>
  <c r="BF172" i="5"/>
  <c r="X172" i="5"/>
  <c r="V172" i="5"/>
  <c r="T172" i="5"/>
  <c r="P172" i="5"/>
  <c r="BI171" i="5"/>
  <c r="BH171" i="5"/>
  <c r="BG171" i="5"/>
  <c r="BF171" i="5"/>
  <c r="X171" i="5"/>
  <c r="V171" i="5"/>
  <c r="T171" i="5"/>
  <c r="P171" i="5"/>
  <c r="BI170" i="5"/>
  <c r="BH170" i="5"/>
  <c r="BG170" i="5"/>
  <c r="BF170" i="5"/>
  <c r="X170" i="5"/>
  <c r="V170" i="5"/>
  <c r="T170" i="5"/>
  <c r="P170" i="5"/>
  <c r="BI169" i="5"/>
  <c r="BH169" i="5"/>
  <c r="BG169" i="5"/>
  <c r="BF169" i="5"/>
  <c r="X169" i="5"/>
  <c r="V169" i="5"/>
  <c r="T169" i="5"/>
  <c r="P169" i="5"/>
  <c r="BI168" i="5"/>
  <c r="BH168" i="5"/>
  <c r="BG168" i="5"/>
  <c r="BF168" i="5"/>
  <c r="X168" i="5"/>
  <c r="V168" i="5"/>
  <c r="T168" i="5"/>
  <c r="P168" i="5"/>
  <c r="BI167" i="5"/>
  <c r="BH167" i="5"/>
  <c r="BG167" i="5"/>
  <c r="BF167" i="5"/>
  <c r="X167" i="5"/>
  <c r="V167" i="5"/>
  <c r="T167" i="5"/>
  <c r="P167" i="5"/>
  <c r="BI166" i="5"/>
  <c r="BH166" i="5"/>
  <c r="BG166" i="5"/>
  <c r="BF166" i="5"/>
  <c r="X166" i="5"/>
  <c r="V166" i="5"/>
  <c r="T166" i="5"/>
  <c r="P166" i="5"/>
  <c r="BI165" i="5"/>
  <c r="BH165" i="5"/>
  <c r="BG165" i="5"/>
  <c r="BF165" i="5"/>
  <c r="X165" i="5"/>
  <c r="V165" i="5"/>
  <c r="T165" i="5"/>
  <c r="P165" i="5"/>
  <c r="BI164" i="5"/>
  <c r="BH164" i="5"/>
  <c r="BG164" i="5"/>
  <c r="BF164" i="5"/>
  <c r="X164" i="5"/>
  <c r="V164" i="5"/>
  <c r="T164" i="5"/>
  <c r="P164" i="5"/>
  <c r="BI163" i="5"/>
  <c r="BH163" i="5"/>
  <c r="BG163" i="5"/>
  <c r="BF163" i="5"/>
  <c r="X163" i="5"/>
  <c r="V163" i="5"/>
  <c r="T163" i="5"/>
  <c r="P163" i="5"/>
  <c r="BI162" i="5"/>
  <c r="BH162" i="5"/>
  <c r="BG162" i="5"/>
  <c r="BF162" i="5"/>
  <c r="X162" i="5"/>
  <c r="V162" i="5"/>
  <c r="T162" i="5"/>
  <c r="P162" i="5"/>
  <c r="BI161" i="5"/>
  <c r="BH161" i="5"/>
  <c r="BG161" i="5"/>
  <c r="BF161" i="5"/>
  <c r="X161" i="5"/>
  <c r="V161" i="5"/>
  <c r="T161" i="5"/>
  <c r="P161" i="5"/>
  <c r="BI160" i="5"/>
  <c r="BH160" i="5"/>
  <c r="BG160" i="5"/>
  <c r="BF160" i="5"/>
  <c r="X160" i="5"/>
  <c r="V160" i="5"/>
  <c r="T160" i="5"/>
  <c r="P160" i="5"/>
  <c r="BI159" i="5"/>
  <c r="BH159" i="5"/>
  <c r="BG159" i="5"/>
  <c r="BF159" i="5"/>
  <c r="X159" i="5"/>
  <c r="V159" i="5"/>
  <c r="T159" i="5"/>
  <c r="P159" i="5"/>
  <c r="BI158" i="5"/>
  <c r="BH158" i="5"/>
  <c r="BG158" i="5"/>
  <c r="BF158" i="5"/>
  <c r="X158" i="5"/>
  <c r="V158" i="5"/>
  <c r="T158" i="5"/>
  <c r="P158" i="5"/>
  <c r="BI157" i="5"/>
  <c r="BH157" i="5"/>
  <c r="BG157" i="5"/>
  <c r="BF157" i="5"/>
  <c r="X157" i="5"/>
  <c r="V157" i="5"/>
  <c r="T157" i="5"/>
  <c r="P157" i="5"/>
  <c r="BI155" i="5"/>
  <c r="BH155" i="5"/>
  <c r="BG155" i="5"/>
  <c r="BF155" i="5"/>
  <c r="X155" i="5"/>
  <c r="V155" i="5"/>
  <c r="T155" i="5"/>
  <c r="P155" i="5"/>
  <c r="BI154" i="5"/>
  <c r="BH154" i="5"/>
  <c r="BG154" i="5"/>
  <c r="BF154" i="5"/>
  <c r="X154" i="5"/>
  <c r="V154" i="5"/>
  <c r="T154" i="5"/>
  <c r="P154" i="5"/>
  <c r="BI153" i="5"/>
  <c r="BH153" i="5"/>
  <c r="BG153" i="5"/>
  <c r="BF153" i="5"/>
  <c r="X153" i="5"/>
  <c r="V153" i="5"/>
  <c r="T153" i="5"/>
  <c r="P153" i="5"/>
  <c r="BI152" i="5"/>
  <c r="BH152" i="5"/>
  <c r="BG152" i="5"/>
  <c r="BF152" i="5"/>
  <c r="X152" i="5"/>
  <c r="V152" i="5"/>
  <c r="T152" i="5"/>
  <c r="P152" i="5"/>
  <c r="BI151" i="5"/>
  <c r="BH151" i="5"/>
  <c r="BG151" i="5"/>
  <c r="BF151" i="5"/>
  <c r="X151" i="5"/>
  <c r="V151" i="5"/>
  <c r="T151" i="5"/>
  <c r="P151" i="5"/>
  <c r="BI150" i="5"/>
  <c r="BH150" i="5"/>
  <c r="BG150" i="5"/>
  <c r="BF150" i="5"/>
  <c r="X150" i="5"/>
  <c r="V150" i="5"/>
  <c r="T150" i="5"/>
  <c r="P150" i="5"/>
  <c r="BI149" i="5"/>
  <c r="BH149" i="5"/>
  <c r="BG149" i="5"/>
  <c r="BF149" i="5"/>
  <c r="X149" i="5"/>
  <c r="V149" i="5"/>
  <c r="T149" i="5"/>
  <c r="P149" i="5"/>
  <c r="BI146" i="5"/>
  <c r="BH146" i="5"/>
  <c r="BG146" i="5"/>
  <c r="BF146" i="5"/>
  <c r="X146" i="5"/>
  <c r="V146" i="5"/>
  <c r="T146" i="5"/>
  <c r="P146" i="5"/>
  <c r="BI145" i="5"/>
  <c r="BH145" i="5"/>
  <c r="BG145" i="5"/>
  <c r="BF145" i="5"/>
  <c r="X145" i="5"/>
  <c r="V145" i="5"/>
  <c r="T145" i="5"/>
  <c r="P145" i="5"/>
  <c r="BI143" i="5"/>
  <c r="BH143" i="5"/>
  <c r="BG143" i="5"/>
  <c r="BF143" i="5"/>
  <c r="X143" i="5"/>
  <c r="V143" i="5"/>
  <c r="T143" i="5"/>
  <c r="P143" i="5"/>
  <c r="BI142" i="5"/>
  <c r="BH142" i="5"/>
  <c r="BG142" i="5"/>
  <c r="BF142" i="5"/>
  <c r="X142" i="5"/>
  <c r="V142" i="5"/>
  <c r="T142" i="5"/>
  <c r="P142" i="5"/>
  <c r="BI141" i="5"/>
  <c r="BH141" i="5"/>
  <c r="BG141" i="5"/>
  <c r="BF141" i="5"/>
  <c r="X141" i="5"/>
  <c r="V141" i="5"/>
  <c r="T141" i="5"/>
  <c r="P141" i="5"/>
  <c r="BI140" i="5"/>
  <c r="BH140" i="5"/>
  <c r="BG140" i="5"/>
  <c r="BF140" i="5"/>
  <c r="X140" i="5"/>
  <c r="V140" i="5"/>
  <c r="T140" i="5"/>
  <c r="P140" i="5"/>
  <c r="BI139" i="5"/>
  <c r="BH139" i="5"/>
  <c r="BG139" i="5"/>
  <c r="BF139" i="5"/>
  <c r="X139" i="5"/>
  <c r="V139" i="5"/>
  <c r="T139" i="5"/>
  <c r="P139" i="5"/>
  <c r="BI138" i="5"/>
  <c r="BH138" i="5"/>
  <c r="BG138" i="5"/>
  <c r="BF138" i="5"/>
  <c r="X138" i="5"/>
  <c r="V138" i="5"/>
  <c r="T138" i="5"/>
  <c r="P138" i="5"/>
  <c r="BI137" i="5"/>
  <c r="BH137" i="5"/>
  <c r="BG137" i="5"/>
  <c r="BF137" i="5"/>
  <c r="X137" i="5"/>
  <c r="V137" i="5"/>
  <c r="T137" i="5"/>
  <c r="P137" i="5"/>
  <c r="BI136" i="5"/>
  <c r="BH136" i="5"/>
  <c r="BG136" i="5"/>
  <c r="BF136" i="5"/>
  <c r="X136" i="5"/>
  <c r="V136" i="5"/>
  <c r="T136" i="5"/>
  <c r="P136" i="5"/>
  <c r="BI135" i="5"/>
  <c r="BH135" i="5"/>
  <c r="BG135" i="5"/>
  <c r="BF135" i="5"/>
  <c r="X135" i="5"/>
  <c r="V135" i="5"/>
  <c r="T135" i="5"/>
  <c r="P135" i="5"/>
  <c r="BI133" i="5"/>
  <c r="BH133" i="5"/>
  <c r="BG133" i="5"/>
  <c r="BF133" i="5"/>
  <c r="X133" i="5"/>
  <c r="V133" i="5"/>
  <c r="T133" i="5"/>
  <c r="P133" i="5"/>
  <c r="BI132" i="5"/>
  <c r="BH132" i="5"/>
  <c r="BG132" i="5"/>
  <c r="BF132" i="5"/>
  <c r="X132" i="5"/>
  <c r="V132" i="5"/>
  <c r="T132" i="5"/>
  <c r="P132" i="5"/>
  <c r="J126" i="5"/>
  <c r="J125" i="5"/>
  <c r="F123" i="5"/>
  <c r="E121" i="5"/>
  <c r="J92" i="5"/>
  <c r="J91" i="5"/>
  <c r="F89" i="5"/>
  <c r="E87" i="5"/>
  <c r="J18" i="5"/>
  <c r="E18" i="5"/>
  <c r="F92" i="5"/>
  <c r="J17" i="5"/>
  <c r="J15" i="5"/>
  <c r="E15" i="5"/>
  <c r="F91" i="5"/>
  <c r="J14" i="5"/>
  <c r="J12" i="5"/>
  <c r="J123" i="5"/>
  <c r="E7" i="5"/>
  <c r="E119" i="5" s="1"/>
  <c r="K39" i="4"/>
  <c r="K38" i="4"/>
  <c r="BA97" i="1"/>
  <c r="K37" i="4"/>
  <c r="AZ97" i="1" s="1"/>
  <c r="BI249" i="4"/>
  <c r="BH249" i="4"/>
  <c r="BG249" i="4"/>
  <c r="BF249" i="4"/>
  <c r="X249" i="4"/>
  <c r="V249" i="4"/>
  <c r="T249" i="4"/>
  <c r="P249" i="4"/>
  <c r="BI248" i="4"/>
  <c r="BH248" i="4"/>
  <c r="BG248" i="4"/>
  <c r="BF248" i="4"/>
  <c r="X248" i="4"/>
  <c r="V248" i="4"/>
  <c r="T248" i="4"/>
  <c r="P248" i="4"/>
  <c r="BI246" i="4"/>
  <c r="BH246" i="4"/>
  <c r="BG246" i="4"/>
  <c r="BF246" i="4"/>
  <c r="X246" i="4"/>
  <c r="X245" i="4"/>
  <c r="V246" i="4"/>
  <c r="V245" i="4" s="1"/>
  <c r="T246" i="4"/>
  <c r="T245" i="4"/>
  <c r="P246" i="4"/>
  <c r="BI244" i="4"/>
  <c r="BH244" i="4"/>
  <c r="BG244" i="4"/>
  <c r="BF244" i="4"/>
  <c r="X244" i="4"/>
  <c r="X243" i="4"/>
  <c r="V244" i="4"/>
  <c r="V243" i="4" s="1"/>
  <c r="T244" i="4"/>
  <c r="T243" i="4"/>
  <c r="P244" i="4"/>
  <c r="BI242" i="4"/>
  <c r="BH242" i="4"/>
  <c r="BG242" i="4"/>
  <c r="BF242" i="4"/>
  <c r="X242" i="4"/>
  <c r="V242" i="4"/>
  <c r="T242" i="4"/>
  <c r="P242" i="4"/>
  <c r="BK242" i="4" s="1"/>
  <c r="BI241" i="4"/>
  <c r="BH241" i="4"/>
  <c r="BG241" i="4"/>
  <c r="BF241" i="4"/>
  <c r="X241" i="4"/>
  <c r="V241" i="4"/>
  <c r="T241" i="4"/>
  <c r="P241" i="4"/>
  <c r="BK241" i="4" s="1"/>
  <c r="BI239" i="4"/>
  <c r="BH239" i="4"/>
  <c r="BG239" i="4"/>
  <c r="BF239" i="4"/>
  <c r="X239" i="4"/>
  <c r="X238" i="4" s="1"/>
  <c r="V239" i="4"/>
  <c r="V238" i="4"/>
  <c r="T239" i="4"/>
  <c r="T238" i="4" s="1"/>
  <c r="P239" i="4"/>
  <c r="BI236" i="4"/>
  <c r="BH236" i="4"/>
  <c r="BG236" i="4"/>
  <c r="BF236" i="4"/>
  <c r="X236" i="4"/>
  <c r="V236" i="4"/>
  <c r="T236" i="4"/>
  <c r="P236" i="4"/>
  <c r="BI235" i="4"/>
  <c r="BH235" i="4"/>
  <c r="BG235" i="4"/>
  <c r="BF235" i="4"/>
  <c r="X235" i="4"/>
  <c r="V235" i="4"/>
  <c r="T235" i="4"/>
  <c r="P235" i="4"/>
  <c r="BI234" i="4"/>
  <c r="BH234" i="4"/>
  <c r="BG234" i="4"/>
  <c r="BF234" i="4"/>
  <c r="X234" i="4"/>
  <c r="V234" i="4"/>
  <c r="T234" i="4"/>
  <c r="P234" i="4"/>
  <c r="BI233" i="4"/>
  <c r="BH233" i="4"/>
  <c r="BG233" i="4"/>
  <c r="BF233" i="4"/>
  <c r="X233" i="4"/>
  <c r="V233" i="4"/>
  <c r="T233" i="4"/>
  <c r="P233" i="4"/>
  <c r="BI231" i="4"/>
  <c r="BH231" i="4"/>
  <c r="BG231" i="4"/>
  <c r="BF231" i="4"/>
  <c r="X231" i="4"/>
  <c r="V231" i="4"/>
  <c r="T231" i="4"/>
  <c r="P231" i="4"/>
  <c r="BI230" i="4"/>
  <c r="BH230" i="4"/>
  <c r="BG230" i="4"/>
  <c r="BF230" i="4"/>
  <c r="X230" i="4"/>
  <c r="V230" i="4"/>
  <c r="T230" i="4"/>
  <c r="P230" i="4"/>
  <c r="BI229" i="4"/>
  <c r="BH229" i="4"/>
  <c r="BG229" i="4"/>
  <c r="BF229" i="4"/>
  <c r="X229" i="4"/>
  <c r="V229" i="4"/>
  <c r="T229" i="4"/>
  <c r="P229" i="4"/>
  <c r="BI228" i="4"/>
  <c r="BH228" i="4"/>
  <c r="BG228" i="4"/>
  <c r="BF228" i="4"/>
  <c r="X228" i="4"/>
  <c r="V228" i="4"/>
  <c r="T228" i="4"/>
  <c r="P228" i="4"/>
  <c r="BI227" i="4"/>
  <c r="BH227" i="4"/>
  <c r="BG227" i="4"/>
  <c r="BF227" i="4"/>
  <c r="X227" i="4"/>
  <c r="V227" i="4"/>
  <c r="T227" i="4"/>
  <c r="P227" i="4"/>
  <c r="BI226" i="4"/>
  <c r="BH226" i="4"/>
  <c r="BG226" i="4"/>
  <c r="BF226" i="4"/>
  <c r="X226" i="4"/>
  <c r="V226" i="4"/>
  <c r="T226" i="4"/>
  <c r="P226" i="4"/>
  <c r="BI225" i="4"/>
  <c r="BH225" i="4"/>
  <c r="BG225" i="4"/>
  <c r="BF225" i="4"/>
  <c r="X225" i="4"/>
  <c r="V225" i="4"/>
  <c r="T225" i="4"/>
  <c r="P225" i="4"/>
  <c r="BI224" i="4"/>
  <c r="BH224" i="4"/>
  <c r="BG224" i="4"/>
  <c r="BF224" i="4"/>
  <c r="X224" i="4"/>
  <c r="V224" i="4"/>
  <c r="T224" i="4"/>
  <c r="P224" i="4"/>
  <c r="BI223" i="4"/>
  <c r="BH223" i="4"/>
  <c r="BG223" i="4"/>
  <c r="BF223" i="4"/>
  <c r="X223" i="4"/>
  <c r="V223" i="4"/>
  <c r="T223" i="4"/>
  <c r="P223" i="4"/>
  <c r="BI222" i="4"/>
  <c r="BH222" i="4"/>
  <c r="BG222" i="4"/>
  <c r="BF222" i="4"/>
  <c r="X222" i="4"/>
  <c r="V222" i="4"/>
  <c r="T222" i="4"/>
  <c r="P222" i="4"/>
  <c r="BI221" i="4"/>
  <c r="BH221" i="4"/>
  <c r="BG221" i="4"/>
  <c r="BF221" i="4"/>
  <c r="X221" i="4"/>
  <c r="V221" i="4"/>
  <c r="T221" i="4"/>
  <c r="P221" i="4"/>
  <c r="BI220" i="4"/>
  <c r="BH220" i="4"/>
  <c r="BG220" i="4"/>
  <c r="BF220" i="4"/>
  <c r="X220" i="4"/>
  <c r="V220" i="4"/>
  <c r="T220" i="4"/>
  <c r="P220" i="4"/>
  <c r="BI219" i="4"/>
  <c r="BH219" i="4"/>
  <c r="BG219" i="4"/>
  <c r="BF219" i="4"/>
  <c r="X219" i="4"/>
  <c r="V219" i="4"/>
  <c r="T219" i="4"/>
  <c r="P219" i="4"/>
  <c r="BI218" i="4"/>
  <c r="BH218" i="4"/>
  <c r="BG218" i="4"/>
  <c r="BF218" i="4"/>
  <c r="X218" i="4"/>
  <c r="V218" i="4"/>
  <c r="T218" i="4"/>
  <c r="P218" i="4"/>
  <c r="BI217" i="4"/>
  <c r="BH217" i="4"/>
  <c r="BG217" i="4"/>
  <c r="BF217" i="4"/>
  <c r="X217" i="4"/>
  <c r="V217" i="4"/>
  <c r="T217" i="4"/>
  <c r="P217" i="4"/>
  <c r="BI216" i="4"/>
  <c r="BH216" i="4"/>
  <c r="BG216" i="4"/>
  <c r="BF216" i="4"/>
  <c r="X216" i="4"/>
  <c r="V216" i="4"/>
  <c r="T216" i="4"/>
  <c r="P216" i="4"/>
  <c r="BI215" i="4"/>
  <c r="BH215" i="4"/>
  <c r="BG215" i="4"/>
  <c r="BF215" i="4"/>
  <c r="X215" i="4"/>
  <c r="V215" i="4"/>
  <c r="T215" i="4"/>
  <c r="P215" i="4"/>
  <c r="BI214" i="4"/>
  <c r="BH214" i="4"/>
  <c r="BG214" i="4"/>
  <c r="BF214" i="4"/>
  <c r="X214" i="4"/>
  <c r="V214" i="4"/>
  <c r="T214" i="4"/>
  <c r="P214" i="4"/>
  <c r="BI213" i="4"/>
  <c r="BH213" i="4"/>
  <c r="BG213" i="4"/>
  <c r="BF213" i="4"/>
  <c r="X213" i="4"/>
  <c r="V213" i="4"/>
  <c r="T213" i="4"/>
  <c r="P213" i="4"/>
  <c r="BI212" i="4"/>
  <c r="BH212" i="4"/>
  <c r="BG212" i="4"/>
  <c r="BF212" i="4"/>
  <c r="X212" i="4"/>
  <c r="V212" i="4"/>
  <c r="T212" i="4"/>
  <c r="P212" i="4"/>
  <c r="BI211" i="4"/>
  <c r="BH211" i="4"/>
  <c r="BG211" i="4"/>
  <c r="BF211" i="4"/>
  <c r="X211" i="4"/>
  <c r="V211" i="4"/>
  <c r="T211" i="4"/>
  <c r="P211" i="4"/>
  <c r="BI210" i="4"/>
  <c r="BH210" i="4"/>
  <c r="BG210" i="4"/>
  <c r="BF210" i="4"/>
  <c r="X210" i="4"/>
  <c r="V210" i="4"/>
  <c r="T210" i="4"/>
  <c r="P210" i="4"/>
  <c r="BK210" i="4" s="1"/>
  <c r="BI209" i="4"/>
  <c r="BH209" i="4"/>
  <c r="BG209" i="4"/>
  <c r="BF209" i="4"/>
  <c r="X209" i="4"/>
  <c r="V209" i="4"/>
  <c r="T209" i="4"/>
  <c r="P209" i="4"/>
  <c r="BI208" i="4"/>
  <c r="BH208" i="4"/>
  <c r="BG208" i="4"/>
  <c r="BF208" i="4"/>
  <c r="X208" i="4"/>
  <c r="V208" i="4"/>
  <c r="T208" i="4"/>
  <c r="P208" i="4"/>
  <c r="BI207" i="4"/>
  <c r="BH207" i="4"/>
  <c r="BG207" i="4"/>
  <c r="BF207" i="4"/>
  <c r="X207" i="4"/>
  <c r="V207" i="4"/>
  <c r="T207" i="4"/>
  <c r="P207" i="4"/>
  <c r="BI206" i="4"/>
  <c r="BH206" i="4"/>
  <c r="BG206" i="4"/>
  <c r="BF206" i="4"/>
  <c r="X206" i="4"/>
  <c r="V206" i="4"/>
  <c r="T206" i="4"/>
  <c r="P206" i="4"/>
  <c r="K206" i="4" s="1"/>
  <c r="BI205" i="4"/>
  <c r="BH205" i="4"/>
  <c r="BG205" i="4"/>
  <c r="BF205" i="4"/>
  <c r="X205" i="4"/>
  <c r="V205" i="4"/>
  <c r="T205" i="4"/>
  <c r="P205" i="4"/>
  <c r="BI204" i="4"/>
  <c r="BH204" i="4"/>
  <c r="BG204" i="4"/>
  <c r="BF204" i="4"/>
  <c r="X204" i="4"/>
  <c r="V204" i="4"/>
  <c r="T204" i="4"/>
  <c r="P204" i="4"/>
  <c r="BI203" i="4"/>
  <c r="BH203" i="4"/>
  <c r="BG203" i="4"/>
  <c r="BF203" i="4"/>
  <c r="X203" i="4"/>
  <c r="V203" i="4"/>
  <c r="T203" i="4"/>
  <c r="P203" i="4"/>
  <c r="BI202" i="4"/>
  <c r="BH202" i="4"/>
  <c r="BG202" i="4"/>
  <c r="BF202" i="4"/>
  <c r="X202" i="4"/>
  <c r="V202" i="4"/>
  <c r="T202" i="4"/>
  <c r="P202" i="4"/>
  <c r="BI201" i="4"/>
  <c r="BH201" i="4"/>
  <c r="BG201" i="4"/>
  <c r="BF201" i="4"/>
  <c r="X201" i="4"/>
  <c r="V201" i="4"/>
  <c r="T201" i="4"/>
  <c r="P201" i="4"/>
  <c r="K201" i="4" s="1"/>
  <c r="BI200" i="4"/>
  <c r="BH200" i="4"/>
  <c r="BG200" i="4"/>
  <c r="BF200" i="4"/>
  <c r="X200" i="4"/>
  <c r="V200" i="4"/>
  <c r="T200" i="4"/>
  <c r="P200" i="4"/>
  <c r="BK200" i="4" s="1"/>
  <c r="BI199" i="4"/>
  <c r="BH199" i="4"/>
  <c r="BG199" i="4"/>
  <c r="BF199" i="4"/>
  <c r="X199" i="4"/>
  <c r="V199" i="4"/>
  <c r="T199" i="4"/>
  <c r="P199" i="4"/>
  <c r="BI198" i="4"/>
  <c r="BH198" i="4"/>
  <c r="BG198" i="4"/>
  <c r="BF198" i="4"/>
  <c r="X198" i="4"/>
  <c r="V198" i="4"/>
  <c r="T198" i="4"/>
  <c r="P198" i="4"/>
  <c r="BI197" i="4"/>
  <c r="BH197" i="4"/>
  <c r="BG197" i="4"/>
  <c r="BF197" i="4"/>
  <c r="X197" i="4"/>
  <c r="V197" i="4"/>
  <c r="T197" i="4"/>
  <c r="P197" i="4"/>
  <c r="BI196" i="4"/>
  <c r="BH196" i="4"/>
  <c r="BG196" i="4"/>
  <c r="BF196" i="4"/>
  <c r="X196" i="4"/>
  <c r="V196" i="4"/>
  <c r="T196" i="4"/>
  <c r="P196" i="4"/>
  <c r="BI195" i="4"/>
  <c r="BH195" i="4"/>
  <c r="BG195" i="4"/>
  <c r="BF195" i="4"/>
  <c r="X195" i="4"/>
  <c r="V195" i="4"/>
  <c r="T195" i="4"/>
  <c r="P195" i="4"/>
  <c r="BI194" i="4"/>
  <c r="BH194" i="4"/>
  <c r="BG194" i="4"/>
  <c r="BF194" i="4"/>
  <c r="X194" i="4"/>
  <c r="V194" i="4"/>
  <c r="T194" i="4"/>
  <c r="P194" i="4"/>
  <c r="BI193" i="4"/>
  <c r="BH193" i="4"/>
  <c r="BG193" i="4"/>
  <c r="BF193" i="4"/>
  <c r="X193" i="4"/>
  <c r="V193" i="4"/>
  <c r="T193" i="4"/>
  <c r="P193" i="4"/>
  <c r="BI192" i="4"/>
  <c r="BH192" i="4"/>
  <c r="BG192" i="4"/>
  <c r="BF192" i="4"/>
  <c r="X192" i="4"/>
  <c r="V192" i="4"/>
  <c r="T192" i="4"/>
  <c r="P192" i="4"/>
  <c r="BI191" i="4"/>
  <c r="BH191" i="4"/>
  <c r="BG191" i="4"/>
  <c r="BF191" i="4"/>
  <c r="X191" i="4"/>
  <c r="V191" i="4"/>
  <c r="T191" i="4"/>
  <c r="P191" i="4"/>
  <c r="BI190" i="4"/>
  <c r="BH190" i="4"/>
  <c r="BG190" i="4"/>
  <c r="BF190" i="4"/>
  <c r="X190" i="4"/>
  <c r="V190" i="4"/>
  <c r="T190" i="4"/>
  <c r="P190" i="4"/>
  <c r="BI188" i="4"/>
  <c r="BH188" i="4"/>
  <c r="BG188" i="4"/>
  <c r="BF188" i="4"/>
  <c r="X188" i="4"/>
  <c r="V188" i="4"/>
  <c r="T188" i="4"/>
  <c r="P188" i="4"/>
  <c r="BK188" i="4" s="1"/>
  <c r="BI187" i="4"/>
  <c r="BH187" i="4"/>
  <c r="BG187" i="4"/>
  <c r="BF187" i="4"/>
  <c r="X187" i="4"/>
  <c r="V187" i="4"/>
  <c r="T187" i="4"/>
  <c r="P187" i="4"/>
  <c r="BI185" i="4"/>
  <c r="BH185" i="4"/>
  <c r="BG185" i="4"/>
  <c r="BF185" i="4"/>
  <c r="X185" i="4"/>
  <c r="V185" i="4"/>
  <c r="T185" i="4"/>
  <c r="P185" i="4"/>
  <c r="BI184" i="4"/>
  <c r="BH184" i="4"/>
  <c r="BG184" i="4"/>
  <c r="BF184" i="4"/>
  <c r="X184" i="4"/>
  <c r="V184" i="4"/>
  <c r="T184" i="4"/>
  <c r="P184" i="4"/>
  <c r="BI183" i="4"/>
  <c r="BH183" i="4"/>
  <c r="BG183" i="4"/>
  <c r="BF183" i="4"/>
  <c r="X183" i="4"/>
  <c r="V183" i="4"/>
  <c r="T183" i="4"/>
  <c r="P183" i="4"/>
  <c r="BI182" i="4"/>
  <c r="BH182" i="4"/>
  <c r="BG182" i="4"/>
  <c r="BF182" i="4"/>
  <c r="X182" i="4"/>
  <c r="V182" i="4"/>
  <c r="T182" i="4"/>
  <c r="P182" i="4"/>
  <c r="BI180" i="4"/>
  <c r="BH180" i="4"/>
  <c r="BG180" i="4"/>
  <c r="BF180" i="4"/>
  <c r="X180" i="4"/>
  <c r="V180" i="4"/>
  <c r="T180" i="4"/>
  <c r="P180" i="4"/>
  <c r="BI179" i="4"/>
  <c r="BH179" i="4"/>
  <c r="BG179" i="4"/>
  <c r="BF179" i="4"/>
  <c r="X179" i="4"/>
  <c r="V179" i="4"/>
  <c r="T179" i="4"/>
  <c r="P179" i="4"/>
  <c r="BI177" i="4"/>
  <c r="BH177" i="4"/>
  <c r="BG177" i="4"/>
  <c r="BF177" i="4"/>
  <c r="X177" i="4"/>
  <c r="V177" i="4"/>
  <c r="T177" i="4"/>
  <c r="P177" i="4"/>
  <c r="BI176" i="4"/>
  <c r="BH176" i="4"/>
  <c r="BG176" i="4"/>
  <c r="BF176" i="4"/>
  <c r="X176" i="4"/>
  <c r="V176" i="4"/>
  <c r="T176" i="4"/>
  <c r="P176" i="4"/>
  <c r="BI174" i="4"/>
  <c r="BH174" i="4"/>
  <c r="BG174" i="4"/>
  <c r="BF174" i="4"/>
  <c r="X174" i="4"/>
  <c r="V174" i="4"/>
  <c r="T174" i="4"/>
  <c r="P174" i="4"/>
  <c r="BI173" i="4"/>
  <c r="BH173" i="4"/>
  <c r="BG173" i="4"/>
  <c r="BF173" i="4"/>
  <c r="X173" i="4"/>
  <c r="V173" i="4"/>
  <c r="T173" i="4"/>
  <c r="P173" i="4"/>
  <c r="BI172" i="4"/>
  <c r="BH172" i="4"/>
  <c r="BG172" i="4"/>
  <c r="BF172" i="4"/>
  <c r="X172" i="4"/>
  <c r="V172" i="4"/>
  <c r="T172" i="4"/>
  <c r="P172" i="4"/>
  <c r="BI171" i="4"/>
  <c r="BH171" i="4"/>
  <c r="BG171" i="4"/>
  <c r="BF171" i="4"/>
  <c r="X171" i="4"/>
  <c r="V171" i="4"/>
  <c r="T171" i="4"/>
  <c r="P171" i="4"/>
  <c r="BI170" i="4"/>
  <c r="BH170" i="4"/>
  <c r="BG170" i="4"/>
  <c r="BF170" i="4"/>
  <c r="X170" i="4"/>
  <c r="V170" i="4"/>
  <c r="T170" i="4"/>
  <c r="P170" i="4"/>
  <c r="BI169" i="4"/>
  <c r="BH169" i="4"/>
  <c r="BG169" i="4"/>
  <c r="BF169" i="4"/>
  <c r="X169" i="4"/>
  <c r="V169" i="4"/>
  <c r="T169" i="4"/>
  <c r="P169" i="4"/>
  <c r="BI168" i="4"/>
  <c r="BH168" i="4"/>
  <c r="BG168" i="4"/>
  <c r="BF168" i="4"/>
  <c r="X168" i="4"/>
  <c r="V168" i="4"/>
  <c r="T168" i="4"/>
  <c r="P168" i="4"/>
  <c r="BI167" i="4"/>
  <c r="BH167" i="4"/>
  <c r="BG167" i="4"/>
  <c r="BF167" i="4"/>
  <c r="X167" i="4"/>
  <c r="V167" i="4"/>
  <c r="T167" i="4"/>
  <c r="P167" i="4"/>
  <c r="BI166" i="4"/>
  <c r="BH166" i="4"/>
  <c r="BG166" i="4"/>
  <c r="BF166" i="4"/>
  <c r="X166" i="4"/>
  <c r="V166" i="4"/>
  <c r="T166" i="4"/>
  <c r="P166" i="4"/>
  <c r="BI165" i="4"/>
  <c r="BH165" i="4"/>
  <c r="BG165" i="4"/>
  <c r="BF165" i="4"/>
  <c r="X165" i="4"/>
  <c r="V165" i="4"/>
  <c r="T165" i="4"/>
  <c r="P165" i="4"/>
  <c r="BI164" i="4"/>
  <c r="BH164" i="4"/>
  <c r="BG164" i="4"/>
  <c r="BF164" i="4"/>
  <c r="X164" i="4"/>
  <c r="V164" i="4"/>
  <c r="T164" i="4"/>
  <c r="P164" i="4"/>
  <c r="BI163" i="4"/>
  <c r="BH163" i="4"/>
  <c r="BG163" i="4"/>
  <c r="BF163" i="4"/>
  <c r="X163" i="4"/>
  <c r="V163" i="4"/>
  <c r="T163" i="4"/>
  <c r="P163" i="4"/>
  <c r="BI162" i="4"/>
  <c r="BH162" i="4"/>
  <c r="BG162" i="4"/>
  <c r="BF162" i="4"/>
  <c r="X162" i="4"/>
  <c r="V162" i="4"/>
  <c r="T162" i="4"/>
  <c r="P162" i="4"/>
  <c r="BI161" i="4"/>
  <c r="BH161" i="4"/>
  <c r="BG161" i="4"/>
  <c r="BF161" i="4"/>
  <c r="X161" i="4"/>
  <c r="V161" i="4"/>
  <c r="T161" i="4"/>
  <c r="P161" i="4"/>
  <c r="BI160" i="4"/>
  <c r="BH160" i="4"/>
  <c r="BG160" i="4"/>
  <c r="BF160" i="4"/>
  <c r="X160" i="4"/>
  <c r="V160" i="4"/>
  <c r="T160" i="4"/>
  <c r="P160" i="4"/>
  <c r="BI159" i="4"/>
  <c r="BH159" i="4"/>
  <c r="BG159" i="4"/>
  <c r="BF159" i="4"/>
  <c r="X159" i="4"/>
  <c r="V159" i="4"/>
  <c r="T159" i="4"/>
  <c r="P159" i="4"/>
  <c r="BI158" i="4"/>
  <c r="BH158" i="4"/>
  <c r="BG158" i="4"/>
  <c r="BF158" i="4"/>
  <c r="X158" i="4"/>
  <c r="V158" i="4"/>
  <c r="T158" i="4"/>
  <c r="P158" i="4"/>
  <c r="BI157" i="4"/>
  <c r="BH157" i="4"/>
  <c r="BG157" i="4"/>
  <c r="BF157" i="4"/>
  <c r="X157" i="4"/>
  <c r="V157" i="4"/>
  <c r="T157" i="4"/>
  <c r="P157" i="4"/>
  <c r="BI155" i="4"/>
  <c r="BH155" i="4"/>
  <c r="BG155" i="4"/>
  <c r="BF155" i="4"/>
  <c r="X155" i="4"/>
  <c r="V155" i="4"/>
  <c r="T155" i="4"/>
  <c r="P155" i="4"/>
  <c r="BI154" i="4"/>
  <c r="BH154" i="4"/>
  <c r="BG154" i="4"/>
  <c r="BF154" i="4"/>
  <c r="X154" i="4"/>
  <c r="V154" i="4"/>
  <c r="T154" i="4"/>
  <c r="P154" i="4"/>
  <c r="BI153" i="4"/>
  <c r="BH153" i="4"/>
  <c r="BG153" i="4"/>
  <c r="BF153" i="4"/>
  <c r="X153" i="4"/>
  <c r="V153" i="4"/>
  <c r="T153" i="4"/>
  <c r="P153" i="4"/>
  <c r="BI152" i="4"/>
  <c r="BH152" i="4"/>
  <c r="BG152" i="4"/>
  <c r="BF152" i="4"/>
  <c r="X152" i="4"/>
  <c r="V152" i="4"/>
  <c r="T152" i="4"/>
  <c r="P152" i="4"/>
  <c r="BI151" i="4"/>
  <c r="BH151" i="4"/>
  <c r="BG151" i="4"/>
  <c r="BF151" i="4"/>
  <c r="X151" i="4"/>
  <c r="V151" i="4"/>
  <c r="T151" i="4"/>
  <c r="P151" i="4"/>
  <c r="BI150" i="4"/>
  <c r="BH150" i="4"/>
  <c r="BG150" i="4"/>
  <c r="BF150" i="4"/>
  <c r="X150" i="4"/>
  <c r="V150" i="4"/>
  <c r="T150" i="4"/>
  <c r="P150" i="4"/>
  <c r="BI149" i="4"/>
  <c r="BH149" i="4"/>
  <c r="BG149" i="4"/>
  <c r="BF149" i="4"/>
  <c r="X149" i="4"/>
  <c r="V149" i="4"/>
  <c r="T149" i="4"/>
  <c r="P149" i="4"/>
  <c r="BI146" i="4"/>
  <c r="BH146" i="4"/>
  <c r="BG146" i="4"/>
  <c r="BF146" i="4"/>
  <c r="X146" i="4"/>
  <c r="V146" i="4"/>
  <c r="T146" i="4"/>
  <c r="P146" i="4"/>
  <c r="K146" i="4" s="1"/>
  <c r="BI145" i="4"/>
  <c r="BH145" i="4"/>
  <c r="BG145" i="4"/>
  <c r="BF145" i="4"/>
  <c r="X145" i="4"/>
  <c r="V145" i="4"/>
  <c r="T145" i="4"/>
  <c r="P145" i="4"/>
  <c r="BI143" i="4"/>
  <c r="BH143" i="4"/>
  <c r="BG143" i="4"/>
  <c r="BF143" i="4"/>
  <c r="X143" i="4"/>
  <c r="V143" i="4"/>
  <c r="T143" i="4"/>
  <c r="P143" i="4"/>
  <c r="BI142" i="4"/>
  <c r="BH142" i="4"/>
  <c r="BG142" i="4"/>
  <c r="BF142" i="4"/>
  <c r="X142" i="4"/>
  <c r="V142" i="4"/>
  <c r="T142" i="4"/>
  <c r="P142" i="4"/>
  <c r="BI141" i="4"/>
  <c r="BH141" i="4"/>
  <c r="BG141" i="4"/>
  <c r="BF141" i="4"/>
  <c r="X141" i="4"/>
  <c r="V141" i="4"/>
  <c r="T141" i="4"/>
  <c r="P141" i="4"/>
  <c r="BI140" i="4"/>
  <c r="BH140" i="4"/>
  <c r="BG140" i="4"/>
  <c r="BF140" i="4"/>
  <c r="X140" i="4"/>
  <c r="V140" i="4"/>
  <c r="T140" i="4"/>
  <c r="P140" i="4"/>
  <c r="BI139" i="4"/>
  <c r="BH139" i="4"/>
  <c r="BG139" i="4"/>
  <c r="BF139" i="4"/>
  <c r="X139" i="4"/>
  <c r="V139" i="4"/>
  <c r="T139" i="4"/>
  <c r="P139" i="4"/>
  <c r="BI138" i="4"/>
  <c r="BH138" i="4"/>
  <c r="BG138" i="4"/>
  <c r="BF138" i="4"/>
  <c r="X138" i="4"/>
  <c r="V138" i="4"/>
  <c r="T138" i="4"/>
  <c r="P138" i="4"/>
  <c r="BI137" i="4"/>
  <c r="BH137" i="4"/>
  <c r="BG137" i="4"/>
  <c r="BF137" i="4"/>
  <c r="X137" i="4"/>
  <c r="V137" i="4"/>
  <c r="T137" i="4"/>
  <c r="P137" i="4"/>
  <c r="BI136" i="4"/>
  <c r="BH136" i="4"/>
  <c r="BG136" i="4"/>
  <c r="BF136" i="4"/>
  <c r="X136" i="4"/>
  <c r="V136" i="4"/>
  <c r="T136" i="4"/>
  <c r="P136" i="4"/>
  <c r="BI135" i="4"/>
  <c r="BH135" i="4"/>
  <c r="BG135" i="4"/>
  <c r="BF135" i="4"/>
  <c r="X135" i="4"/>
  <c r="V135" i="4"/>
  <c r="T135" i="4"/>
  <c r="P135" i="4"/>
  <c r="BK135" i="4" s="1"/>
  <c r="BI133" i="4"/>
  <c r="BH133" i="4"/>
  <c r="BG133" i="4"/>
  <c r="BF133" i="4"/>
  <c r="X133" i="4"/>
  <c r="V133" i="4"/>
  <c r="T133" i="4"/>
  <c r="P133" i="4"/>
  <c r="BI132" i="4"/>
  <c r="BH132" i="4"/>
  <c r="BG132" i="4"/>
  <c r="BF132" i="4"/>
  <c r="X132" i="4"/>
  <c r="V132" i="4"/>
  <c r="T132" i="4"/>
  <c r="P132" i="4"/>
  <c r="J126" i="4"/>
  <c r="J125" i="4"/>
  <c r="F123" i="4"/>
  <c r="E121" i="4"/>
  <c r="J92" i="4"/>
  <c r="J91" i="4"/>
  <c r="F89" i="4"/>
  <c r="E87" i="4"/>
  <c r="J18" i="4"/>
  <c r="E18" i="4"/>
  <c r="F92" i="4" s="1"/>
  <c r="J17" i="4"/>
  <c r="J15" i="4"/>
  <c r="E15" i="4"/>
  <c r="F91" i="4" s="1"/>
  <c r="J14" i="4"/>
  <c r="J12" i="4"/>
  <c r="J123" i="4" s="1"/>
  <c r="E7" i="4"/>
  <c r="E119" i="4"/>
  <c r="K39" i="3"/>
  <c r="K38" i="3"/>
  <c r="BA96" i="1" s="1"/>
  <c r="K37" i="3"/>
  <c r="AZ96" i="1"/>
  <c r="BI255" i="3"/>
  <c r="BH255" i="3"/>
  <c r="BG255" i="3"/>
  <c r="BF255" i="3"/>
  <c r="X255" i="3"/>
  <c r="V255" i="3"/>
  <c r="T255" i="3"/>
  <c r="P255" i="3"/>
  <c r="BK255" i="3" s="1"/>
  <c r="BI254" i="3"/>
  <c r="BH254" i="3"/>
  <c r="BG254" i="3"/>
  <c r="BF254" i="3"/>
  <c r="X254" i="3"/>
  <c r="V254" i="3"/>
  <c r="T254" i="3"/>
  <c r="P254" i="3"/>
  <c r="BK254" i="3" s="1"/>
  <c r="BI252" i="3"/>
  <c r="BH252" i="3"/>
  <c r="BG252" i="3"/>
  <c r="BF252" i="3"/>
  <c r="X252" i="3"/>
  <c r="X251" i="3" s="1"/>
  <c r="V252" i="3"/>
  <c r="V251" i="3"/>
  <c r="T252" i="3"/>
  <c r="T251" i="3" s="1"/>
  <c r="P252" i="3"/>
  <c r="BK252" i="3" s="1"/>
  <c r="BI250" i="3"/>
  <c r="BH250" i="3"/>
  <c r="BG250" i="3"/>
  <c r="BF250" i="3"/>
  <c r="X250" i="3"/>
  <c r="X249" i="3" s="1"/>
  <c r="V250" i="3"/>
  <c r="V249" i="3"/>
  <c r="T250" i="3"/>
  <c r="T249" i="3" s="1"/>
  <c r="P250" i="3"/>
  <c r="BI248" i="3"/>
  <c r="BH248" i="3"/>
  <c r="BG248" i="3"/>
  <c r="BF248" i="3"/>
  <c r="X248" i="3"/>
  <c r="V248" i="3"/>
  <c r="T248" i="3"/>
  <c r="P248" i="3"/>
  <c r="BI247" i="3"/>
  <c r="BH247" i="3"/>
  <c r="BG247" i="3"/>
  <c r="BF247" i="3"/>
  <c r="X247" i="3"/>
  <c r="V247" i="3"/>
  <c r="T247" i="3"/>
  <c r="P247" i="3"/>
  <c r="BI245" i="3"/>
  <c r="BH245" i="3"/>
  <c r="BG245" i="3"/>
  <c r="BF245" i="3"/>
  <c r="X245" i="3"/>
  <c r="X244" i="3"/>
  <c r="V245" i="3"/>
  <c r="V244" i="3" s="1"/>
  <c r="T245" i="3"/>
  <c r="T244" i="3"/>
  <c r="P245" i="3"/>
  <c r="BI242" i="3"/>
  <c r="BH242" i="3"/>
  <c r="BG242" i="3"/>
  <c r="BF242" i="3"/>
  <c r="X242" i="3"/>
  <c r="V242" i="3"/>
  <c r="T242" i="3"/>
  <c r="P242" i="3"/>
  <c r="BI241" i="3"/>
  <c r="BH241" i="3"/>
  <c r="BG241" i="3"/>
  <c r="BF241" i="3"/>
  <c r="X241" i="3"/>
  <c r="V241" i="3"/>
  <c r="T241" i="3"/>
  <c r="P241" i="3"/>
  <c r="BI239" i="3"/>
  <c r="BH239" i="3"/>
  <c r="BG239" i="3"/>
  <c r="BF239" i="3"/>
  <c r="X239" i="3"/>
  <c r="V239" i="3"/>
  <c r="T239" i="3"/>
  <c r="P239" i="3"/>
  <c r="BI238" i="3"/>
  <c r="BH238" i="3"/>
  <c r="BG238" i="3"/>
  <c r="BF238" i="3"/>
  <c r="X238" i="3"/>
  <c r="V238" i="3"/>
  <c r="T238" i="3"/>
  <c r="P238" i="3"/>
  <c r="BI237" i="3"/>
  <c r="BH237" i="3"/>
  <c r="BG237" i="3"/>
  <c r="BF237" i="3"/>
  <c r="X237" i="3"/>
  <c r="V237" i="3"/>
  <c r="T237" i="3"/>
  <c r="P237" i="3"/>
  <c r="BI236" i="3"/>
  <c r="BH236" i="3"/>
  <c r="BG236" i="3"/>
  <c r="BF236" i="3"/>
  <c r="X236" i="3"/>
  <c r="V236" i="3"/>
  <c r="T236" i="3"/>
  <c r="P236" i="3"/>
  <c r="BI235" i="3"/>
  <c r="BH235" i="3"/>
  <c r="BG235" i="3"/>
  <c r="BF235" i="3"/>
  <c r="X235" i="3"/>
  <c r="V235" i="3"/>
  <c r="T235" i="3"/>
  <c r="P235" i="3"/>
  <c r="BI234" i="3"/>
  <c r="BH234" i="3"/>
  <c r="BG234" i="3"/>
  <c r="BF234" i="3"/>
  <c r="X234" i="3"/>
  <c r="V234" i="3"/>
  <c r="T234" i="3"/>
  <c r="P234" i="3"/>
  <c r="BI232" i="3"/>
  <c r="BH232" i="3"/>
  <c r="BG232" i="3"/>
  <c r="BF232" i="3"/>
  <c r="X232" i="3"/>
  <c r="V232" i="3"/>
  <c r="T232" i="3"/>
  <c r="P232" i="3"/>
  <c r="BI231" i="3"/>
  <c r="BH231" i="3"/>
  <c r="BG231" i="3"/>
  <c r="BF231" i="3"/>
  <c r="X231" i="3"/>
  <c r="V231" i="3"/>
  <c r="T231" i="3"/>
  <c r="P231" i="3"/>
  <c r="BI230" i="3"/>
  <c r="BH230" i="3"/>
  <c r="BG230" i="3"/>
  <c r="BF230" i="3"/>
  <c r="X230" i="3"/>
  <c r="V230" i="3"/>
  <c r="T230" i="3"/>
  <c r="P230" i="3"/>
  <c r="BI229" i="3"/>
  <c r="BH229" i="3"/>
  <c r="BG229" i="3"/>
  <c r="BF229" i="3"/>
  <c r="X229" i="3"/>
  <c r="V229" i="3"/>
  <c r="T229" i="3"/>
  <c r="P229" i="3"/>
  <c r="BI228" i="3"/>
  <c r="BH228" i="3"/>
  <c r="BG228" i="3"/>
  <c r="BF228" i="3"/>
  <c r="X228" i="3"/>
  <c r="V228" i="3"/>
  <c r="T228" i="3"/>
  <c r="P228" i="3"/>
  <c r="BI227" i="3"/>
  <c r="BH227" i="3"/>
  <c r="BG227" i="3"/>
  <c r="BF227" i="3"/>
  <c r="X227" i="3"/>
  <c r="V227" i="3"/>
  <c r="T227" i="3"/>
  <c r="P227" i="3"/>
  <c r="BI226" i="3"/>
  <c r="BH226" i="3"/>
  <c r="BG226" i="3"/>
  <c r="BF226" i="3"/>
  <c r="X226" i="3"/>
  <c r="V226" i="3"/>
  <c r="T226" i="3"/>
  <c r="P226" i="3"/>
  <c r="BI225" i="3"/>
  <c r="BH225" i="3"/>
  <c r="BG225" i="3"/>
  <c r="BF225" i="3"/>
  <c r="X225" i="3"/>
  <c r="V225" i="3"/>
  <c r="T225" i="3"/>
  <c r="P225" i="3"/>
  <c r="BI224" i="3"/>
  <c r="BH224" i="3"/>
  <c r="BG224" i="3"/>
  <c r="BF224" i="3"/>
  <c r="X224" i="3"/>
  <c r="V224" i="3"/>
  <c r="T224" i="3"/>
  <c r="P224" i="3"/>
  <c r="BI223" i="3"/>
  <c r="BH223" i="3"/>
  <c r="BG223" i="3"/>
  <c r="BF223" i="3"/>
  <c r="X223" i="3"/>
  <c r="V223" i="3"/>
  <c r="T223" i="3"/>
  <c r="P223" i="3"/>
  <c r="BI222" i="3"/>
  <c r="BH222" i="3"/>
  <c r="BG222" i="3"/>
  <c r="BF222" i="3"/>
  <c r="X222" i="3"/>
  <c r="V222" i="3"/>
  <c r="T222" i="3"/>
  <c r="P222" i="3"/>
  <c r="BI221" i="3"/>
  <c r="BH221" i="3"/>
  <c r="BG221" i="3"/>
  <c r="BF221" i="3"/>
  <c r="X221" i="3"/>
  <c r="V221" i="3"/>
  <c r="T221" i="3"/>
  <c r="P221" i="3"/>
  <c r="BI220" i="3"/>
  <c r="BH220" i="3"/>
  <c r="BG220" i="3"/>
  <c r="BF220" i="3"/>
  <c r="X220" i="3"/>
  <c r="V220" i="3"/>
  <c r="T220" i="3"/>
  <c r="P220" i="3"/>
  <c r="BI219" i="3"/>
  <c r="BH219" i="3"/>
  <c r="BG219" i="3"/>
  <c r="BF219" i="3"/>
  <c r="X219" i="3"/>
  <c r="V219" i="3"/>
  <c r="T219" i="3"/>
  <c r="P219" i="3"/>
  <c r="BI218" i="3"/>
  <c r="BH218" i="3"/>
  <c r="BG218" i="3"/>
  <c r="BF218" i="3"/>
  <c r="X218" i="3"/>
  <c r="V218" i="3"/>
  <c r="T218" i="3"/>
  <c r="P218" i="3"/>
  <c r="BI217" i="3"/>
  <c r="BH217" i="3"/>
  <c r="BG217" i="3"/>
  <c r="BF217" i="3"/>
  <c r="X217" i="3"/>
  <c r="V217" i="3"/>
  <c r="T217" i="3"/>
  <c r="P217" i="3"/>
  <c r="BI216" i="3"/>
  <c r="BH216" i="3"/>
  <c r="BG216" i="3"/>
  <c r="BF216" i="3"/>
  <c r="X216" i="3"/>
  <c r="V216" i="3"/>
  <c r="T216" i="3"/>
  <c r="P216" i="3"/>
  <c r="BI215" i="3"/>
  <c r="BH215" i="3"/>
  <c r="BG215" i="3"/>
  <c r="BF215" i="3"/>
  <c r="X215" i="3"/>
  <c r="V215" i="3"/>
  <c r="T215" i="3"/>
  <c r="P215" i="3"/>
  <c r="BI214" i="3"/>
  <c r="BH214" i="3"/>
  <c r="BG214" i="3"/>
  <c r="BF214" i="3"/>
  <c r="X214" i="3"/>
  <c r="V214" i="3"/>
  <c r="T214" i="3"/>
  <c r="P214" i="3"/>
  <c r="BI213" i="3"/>
  <c r="BH213" i="3"/>
  <c r="BG213" i="3"/>
  <c r="BF213" i="3"/>
  <c r="X213" i="3"/>
  <c r="V213" i="3"/>
  <c r="T213" i="3"/>
  <c r="P213" i="3"/>
  <c r="BI212" i="3"/>
  <c r="BH212" i="3"/>
  <c r="BG212" i="3"/>
  <c r="BF212" i="3"/>
  <c r="X212" i="3"/>
  <c r="V212" i="3"/>
  <c r="T212" i="3"/>
  <c r="P212" i="3"/>
  <c r="BI211" i="3"/>
  <c r="BH211" i="3"/>
  <c r="BG211" i="3"/>
  <c r="BF211" i="3"/>
  <c r="X211" i="3"/>
  <c r="V211" i="3"/>
  <c r="T211" i="3"/>
  <c r="P211" i="3"/>
  <c r="BI210" i="3"/>
  <c r="BH210" i="3"/>
  <c r="BG210" i="3"/>
  <c r="BF210" i="3"/>
  <c r="X210" i="3"/>
  <c r="V210" i="3"/>
  <c r="T210" i="3"/>
  <c r="P210" i="3"/>
  <c r="BI209" i="3"/>
  <c r="BH209" i="3"/>
  <c r="BG209" i="3"/>
  <c r="BF209" i="3"/>
  <c r="X209" i="3"/>
  <c r="V209" i="3"/>
  <c r="T209" i="3"/>
  <c r="P209" i="3"/>
  <c r="BI208" i="3"/>
  <c r="BH208" i="3"/>
  <c r="BG208" i="3"/>
  <c r="BF208" i="3"/>
  <c r="X208" i="3"/>
  <c r="V208" i="3"/>
  <c r="T208" i="3"/>
  <c r="P208" i="3"/>
  <c r="BI207" i="3"/>
  <c r="BH207" i="3"/>
  <c r="BG207" i="3"/>
  <c r="BF207" i="3"/>
  <c r="X207" i="3"/>
  <c r="V207" i="3"/>
  <c r="T207" i="3"/>
  <c r="P207" i="3"/>
  <c r="BI206" i="3"/>
  <c r="BH206" i="3"/>
  <c r="BG206" i="3"/>
  <c r="BF206" i="3"/>
  <c r="X206" i="3"/>
  <c r="V206" i="3"/>
  <c r="T206" i="3"/>
  <c r="P206" i="3"/>
  <c r="BI205" i="3"/>
  <c r="BH205" i="3"/>
  <c r="BG205" i="3"/>
  <c r="BF205" i="3"/>
  <c r="X205" i="3"/>
  <c r="V205" i="3"/>
  <c r="T205" i="3"/>
  <c r="P205" i="3"/>
  <c r="BI204" i="3"/>
  <c r="BH204" i="3"/>
  <c r="BG204" i="3"/>
  <c r="BF204" i="3"/>
  <c r="X204" i="3"/>
  <c r="V204" i="3"/>
  <c r="T204" i="3"/>
  <c r="P204" i="3"/>
  <c r="BI203" i="3"/>
  <c r="BH203" i="3"/>
  <c r="BG203" i="3"/>
  <c r="BF203" i="3"/>
  <c r="X203" i="3"/>
  <c r="V203" i="3"/>
  <c r="T203" i="3"/>
  <c r="P203" i="3"/>
  <c r="BI202" i="3"/>
  <c r="BH202" i="3"/>
  <c r="BG202" i="3"/>
  <c r="BF202" i="3"/>
  <c r="X202" i="3"/>
  <c r="V202" i="3"/>
  <c r="T202" i="3"/>
  <c r="P202" i="3"/>
  <c r="BI201" i="3"/>
  <c r="BH201" i="3"/>
  <c r="BG201" i="3"/>
  <c r="BF201" i="3"/>
  <c r="X201" i="3"/>
  <c r="V201" i="3"/>
  <c r="T201" i="3"/>
  <c r="P201" i="3"/>
  <c r="BI200" i="3"/>
  <c r="BH200" i="3"/>
  <c r="BG200" i="3"/>
  <c r="BF200" i="3"/>
  <c r="X200" i="3"/>
  <c r="V200" i="3"/>
  <c r="T200" i="3"/>
  <c r="P200" i="3"/>
  <c r="BI199" i="3"/>
  <c r="BH199" i="3"/>
  <c r="BG199" i="3"/>
  <c r="BF199" i="3"/>
  <c r="X199" i="3"/>
  <c r="V199" i="3"/>
  <c r="T199" i="3"/>
  <c r="P199" i="3"/>
  <c r="BI198" i="3"/>
  <c r="BH198" i="3"/>
  <c r="BG198" i="3"/>
  <c r="BF198" i="3"/>
  <c r="X198" i="3"/>
  <c r="V198" i="3"/>
  <c r="T198" i="3"/>
  <c r="P198" i="3"/>
  <c r="BI197" i="3"/>
  <c r="BH197" i="3"/>
  <c r="BG197" i="3"/>
  <c r="BF197" i="3"/>
  <c r="X197" i="3"/>
  <c r="V197" i="3"/>
  <c r="T197" i="3"/>
  <c r="P197" i="3"/>
  <c r="BI196" i="3"/>
  <c r="BH196" i="3"/>
  <c r="BG196" i="3"/>
  <c r="BF196" i="3"/>
  <c r="X196" i="3"/>
  <c r="V196" i="3"/>
  <c r="T196" i="3"/>
  <c r="P196" i="3"/>
  <c r="BI195" i="3"/>
  <c r="BH195" i="3"/>
  <c r="BG195" i="3"/>
  <c r="BF195" i="3"/>
  <c r="X195" i="3"/>
  <c r="V195" i="3"/>
  <c r="T195" i="3"/>
  <c r="P195" i="3"/>
  <c r="BI194" i="3"/>
  <c r="BH194" i="3"/>
  <c r="BG194" i="3"/>
  <c r="BF194" i="3"/>
  <c r="X194" i="3"/>
  <c r="V194" i="3"/>
  <c r="T194" i="3"/>
  <c r="P194" i="3"/>
  <c r="BI193" i="3"/>
  <c r="BH193" i="3"/>
  <c r="BG193" i="3"/>
  <c r="BF193" i="3"/>
  <c r="X193" i="3"/>
  <c r="V193" i="3"/>
  <c r="T193" i="3"/>
  <c r="P193" i="3"/>
  <c r="BI192" i="3"/>
  <c r="BH192" i="3"/>
  <c r="BG192" i="3"/>
  <c r="BF192" i="3"/>
  <c r="X192" i="3"/>
  <c r="V192" i="3"/>
  <c r="T192" i="3"/>
  <c r="P192" i="3"/>
  <c r="BI191" i="3"/>
  <c r="BH191" i="3"/>
  <c r="BG191" i="3"/>
  <c r="BF191" i="3"/>
  <c r="X191" i="3"/>
  <c r="V191" i="3"/>
  <c r="T191" i="3"/>
  <c r="P191" i="3"/>
  <c r="BI190" i="3"/>
  <c r="BH190" i="3"/>
  <c r="BG190" i="3"/>
  <c r="BF190" i="3"/>
  <c r="X190" i="3"/>
  <c r="V190" i="3"/>
  <c r="T190" i="3"/>
  <c r="P190" i="3"/>
  <c r="BI189" i="3"/>
  <c r="BH189" i="3"/>
  <c r="BG189" i="3"/>
  <c r="BF189" i="3"/>
  <c r="X189" i="3"/>
  <c r="V189" i="3"/>
  <c r="T189" i="3"/>
  <c r="P189" i="3"/>
  <c r="BI188" i="3"/>
  <c r="BH188" i="3"/>
  <c r="BG188" i="3"/>
  <c r="BF188" i="3"/>
  <c r="X188" i="3"/>
  <c r="V188" i="3"/>
  <c r="T188" i="3"/>
  <c r="P188" i="3"/>
  <c r="BI187" i="3"/>
  <c r="BH187" i="3"/>
  <c r="BG187" i="3"/>
  <c r="BF187" i="3"/>
  <c r="X187" i="3"/>
  <c r="V187" i="3"/>
  <c r="T187" i="3"/>
  <c r="P187" i="3"/>
  <c r="BI186" i="3"/>
  <c r="BH186" i="3"/>
  <c r="BG186" i="3"/>
  <c r="BF186" i="3"/>
  <c r="X186" i="3"/>
  <c r="V186" i="3"/>
  <c r="T186" i="3"/>
  <c r="P186" i="3"/>
  <c r="BI185" i="3"/>
  <c r="BH185" i="3"/>
  <c r="BG185" i="3"/>
  <c r="BF185" i="3"/>
  <c r="X185" i="3"/>
  <c r="V185" i="3"/>
  <c r="T185" i="3"/>
  <c r="P185" i="3"/>
  <c r="BI184" i="3"/>
  <c r="BH184" i="3"/>
  <c r="BG184" i="3"/>
  <c r="BF184" i="3"/>
  <c r="X184" i="3"/>
  <c r="V184" i="3"/>
  <c r="T184" i="3"/>
  <c r="P184" i="3"/>
  <c r="BI183" i="3"/>
  <c r="BH183" i="3"/>
  <c r="BG183" i="3"/>
  <c r="BF183" i="3"/>
  <c r="X183" i="3"/>
  <c r="V183" i="3"/>
  <c r="T183" i="3"/>
  <c r="P183" i="3"/>
  <c r="BI182" i="3"/>
  <c r="BH182" i="3"/>
  <c r="BG182" i="3"/>
  <c r="BF182" i="3"/>
  <c r="X182" i="3"/>
  <c r="V182" i="3"/>
  <c r="T182" i="3"/>
  <c r="P182" i="3"/>
  <c r="BI181" i="3"/>
  <c r="BH181" i="3"/>
  <c r="BG181" i="3"/>
  <c r="BF181" i="3"/>
  <c r="X181" i="3"/>
  <c r="V181" i="3"/>
  <c r="T181" i="3"/>
  <c r="P181" i="3"/>
  <c r="BI179" i="3"/>
  <c r="BH179" i="3"/>
  <c r="BG179" i="3"/>
  <c r="BF179" i="3"/>
  <c r="X179" i="3"/>
  <c r="V179" i="3"/>
  <c r="T179" i="3"/>
  <c r="P179" i="3"/>
  <c r="BI178" i="3"/>
  <c r="BH178" i="3"/>
  <c r="BG178" i="3"/>
  <c r="BF178" i="3"/>
  <c r="X178" i="3"/>
  <c r="V178" i="3"/>
  <c r="T178" i="3"/>
  <c r="P178" i="3"/>
  <c r="BI177" i="3"/>
  <c r="BH177" i="3"/>
  <c r="BG177" i="3"/>
  <c r="BF177" i="3"/>
  <c r="X177" i="3"/>
  <c r="V177" i="3"/>
  <c r="T177" i="3"/>
  <c r="P177" i="3"/>
  <c r="BI176" i="3"/>
  <c r="BH176" i="3"/>
  <c r="BG176" i="3"/>
  <c r="BF176" i="3"/>
  <c r="X176" i="3"/>
  <c r="V176" i="3"/>
  <c r="T176" i="3"/>
  <c r="P176" i="3"/>
  <c r="BI174" i="3"/>
  <c r="BH174" i="3"/>
  <c r="BG174" i="3"/>
  <c r="BF174" i="3"/>
  <c r="X174" i="3"/>
  <c r="V174" i="3"/>
  <c r="T174" i="3"/>
  <c r="P174" i="3"/>
  <c r="BI173" i="3"/>
  <c r="BH173" i="3"/>
  <c r="BG173" i="3"/>
  <c r="BF173" i="3"/>
  <c r="X173" i="3"/>
  <c r="V173" i="3"/>
  <c r="T173" i="3"/>
  <c r="P173" i="3"/>
  <c r="BI171" i="3"/>
  <c r="BH171" i="3"/>
  <c r="BG171" i="3"/>
  <c r="BF171" i="3"/>
  <c r="X171" i="3"/>
  <c r="V171" i="3"/>
  <c r="T171" i="3"/>
  <c r="P171" i="3"/>
  <c r="BI170" i="3"/>
  <c r="BH170" i="3"/>
  <c r="BG170" i="3"/>
  <c r="BF170" i="3"/>
  <c r="X170" i="3"/>
  <c r="V170" i="3"/>
  <c r="T170" i="3"/>
  <c r="P170" i="3"/>
  <c r="BI168" i="3"/>
  <c r="BH168" i="3"/>
  <c r="BG168" i="3"/>
  <c r="BF168" i="3"/>
  <c r="X168" i="3"/>
  <c r="V168" i="3"/>
  <c r="T168" i="3"/>
  <c r="P168" i="3"/>
  <c r="BI167" i="3"/>
  <c r="BH167" i="3"/>
  <c r="BG167" i="3"/>
  <c r="BF167" i="3"/>
  <c r="X167" i="3"/>
  <c r="V167" i="3"/>
  <c r="T167" i="3"/>
  <c r="P167" i="3"/>
  <c r="BI166" i="3"/>
  <c r="BH166" i="3"/>
  <c r="BG166" i="3"/>
  <c r="BF166" i="3"/>
  <c r="X166" i="3"/>
  <c r="V166" i="3"/>
  <c r="T166" i="3"/>
  <c r="P166" i="3"/>
  <c r="BI165" i="3"/>
  <c r="BH165" i="3"/>
  <c r="BG165" i="3"/>
  <c r="BF165" i="3"/>
  <c r="X165" i="3"/>
  <c r="V165" i="3"/>
  <c r="T165" i="3"/>
  <c r="P165" i="3"/>
  <c r="BI164" i="3"/>
  <c r="BH164" i="3"/>
  <c r="BG164" i="3"/>
  <c r="BF164" i="3"/>
  <c r="X164" i="3"/>
  <c r="V164" i="3"/>
  <c r="T164" i="3"/>
  <c r="P164" i="3"/>
  <c r="BI163" i="3"/>
  <c r="BH163" i="3"/>
  <c r="BG163" i="3"/>
  <c r="BF163" i="3"/>
  <c r="X163" i="3"/>
  <c r="V163" i="3"/>
  <c r="T163" i="3"/>
  <c r="P163" i="3"/>
  <c r="BI162" i="3"/>
  <c r="BH162" i="3"/>
  <c r="BG162" i="3"/>
  <c r="BF162" i="3"/>
  <c r="X162" i="3"/>
  <c r="V162" i="3"/>
  <c r="T162" i="3"/>
  <c r="P162" i="3"/>
  <c r="BI161" i="3"/>
  <c r="BH161" i="3"/>
  <c r="BG161" i="3"/>
  <c r="BF161" i="3"/>
  <c r="X161" i="3"/>
  <c r="V161" i="3"/>
  <c r="T161" i="3"/>
  <c r="P161" i="3"/>
  <c r="BI160" i="3"/>
  <c r="BH160" i="3"/>
  <c r="BG160" i="3"/>
  <c r="BF160" i="3"/>
  <c r="X160" i="3"/>
  <c r="V160" i="3"/>
  <c r="T160" i="3"/>
  <c r="P160" i="3"/>
  <c r="BI159" i="3"/>
  <c r="BH159" i="3"/>
  <c r="BG159" i="3"/>
  <c r="BF159" i="3"/>
  <c r="X159" i="3"/>
  <c r="V159" i="3"/>
  <c r="T159" i="3"/>
  <c r="P159" i="3"/>
  <c r="BI158" i="3"/>
  <c r="BH158" i="3"/>
  <c r="BG158" i="3"/>
  <c r="BF158" i="3"/>
  <c r="X158" i="3"/>
  <c r="V158" i="3"/>
  <c r="T158" i="3"/>
  <c r="P158" i="3"/>
  <c r="BI157" i="3"/>
  <c r="BH157" i="3"/>
  <c r="BG157" i="3"/>
  <c r="BF157" i="3"/>
  <c r="X157" i="3"/>
  <c r="V157" i="3"/>
  <c r="T157" i="3"/>
  <c r="P157" i="3"/>
  <c r="BI156" i="3"/>
  <c r="BH156" i="3"/>
  <c r="BG156" i="3"/>
  <c r="BF156" i="3"/>
  <c r="X156" i="3"/>
  <c r="V156" i="3"/>
  <c r="T156" i="3"/>
  <c r="P156" i="3"/>
  <c r="BI155" i="3"/>
  <c r="BH155" i="3"/>
  <c r="BG155" i="3"/>
  <c r="BF155" i="3"/>
  <c r="X155" i="3"/>
  <c r="V155" i="3"/>
  <c r="T155" i="3"/>
  <c r="P155" i="3"/>
  <c r="BI154" i="3"/>
  <c r="BH154" i="3"/>
  <c r="BG154" i="3"/>
  <c r="BF154" i="3"/>
  <c r="X154" i="3"/>
  <c r="V154" i="3"/>
  <c r="T154" i="3"/>
  <c r="P154" i="3"/>
  <c r="BI153" i="3"/>
  <c r="BH153" i="3"/>
  <c r="BG153" i="3"/>
  <c r="BF153" i="3"/>
  <c r="X153" i="3"/>
  <c r="V153" i="3"/>
  <c r="T153" i="3"/>
  <c r="P153" i="3"/>
  <c r="BI152" i="3"/>
  <c r="BH152" i="3"/>
  <c r="BG152" i="3"/>
  <c r="BF152" i="3"/>
  <c r="X152" i="3"/>
  <c r="V152" i="3"/>
  <c r="T152" i="3"/>
  <c r="P152" i="3"/>
  <c r="BI151" i="3"/>
  <c r="BH151" i="3"/>
  <c r="BG151" i="3"/>
  <c r="BF151" i="3"/>
  <c r="X151" i="3"/>
  <c r="V151" i="3"/>
  <c r="T151" i="3"/>
  <c r="P151" i="3"/>
  <c r="BI150" i="3"/>
  <c r="BH150" i="3"/>
  <c r="BG150" i="3"/>
  <c r="BF150" i="3"/>
  <c r="X150" i="3"/>
  <c r="V150" i="3"/>
  <c r="T150" i="3"/>
  <c r="P150" i="3"/>
  <c r="BI149" i="3"/>
  <c r="BH149" i="3"/>
  <c r="BG149" i="3"/>
  <c r="BF149" i="3"/>
  <c r="X149" i="3"/>
  <c r="V149" i="3"/>
  <c r="T149" i="3"/>
  <c r="P149" i="3"/>
  <c r="BI146" i="3"/>
  <c r="BH146" i="3"/>
  <c r="BG146" i="3"/>
  <c r="BF146" i="3"/>
  <c r="X146" i="3"/>
  <c r="V146" i="3"/>
  <c r="T146" i="3"/>
  <c r="P146" i="3"/>
  <c r="BI145" i="3"/>
  <c r="BH145" i="3"/>
  <c r="BG145" i="3"/>
  <c r="BF145" i="3"/>
  <c r="X145" i="3"/>
  <c r="V145" i="3"/>
  <c r="T145" i="3"/>
  <c r="P145" i="3"/>
  <c r="BI143" i="3"/>
  <c r="BH143" i="3"/>
  <c r="BG143" i="3"/>
  <c r="BF143" i="3"/>
  <c r="X143" i="3"/>
  <c r="V143" i="3"/>
  <c r="T143" i="3"/>
  <c r="P143" i="3"/>
  <c r="BI142" i="3"/>
  <c r="BH142" i="3"/>
  <c r="BG142" i="3"/>
  <c r="BF142" i="3"/>
  <c r="X142" i="3"/>
  <c r="V142" i="3"/>
  <c r="T142" i="3"/>
  <c r="P142" i="3"/>
  <c r="BI141" i="3"/>
  <c r="BH141" i="3"/>
  <c r="BG141" i="3"/>
  <c r="BF141" i="3"/>
  <c r="X141" i="3"/>
  <c r="V141" i="3"/>
  <c r="T141" i="3"/>
  <c r="P141" i="3"/>
  <c r="BI140" i="3"/>
  <c r="BH140" i="3"/>
  <c r="BG140" i="3"/>
  <c r="BF140" i="3"/>
  <c r="X140" i="3"/>
  <c r="V140" i="3"/>
  <c r="T140" i="3"/>
  <c r="P140" i="3"/>
  <c r="BI139" i="3"/>
  <c r="BH139" i="3"/>
  <c r="BG139" i="3"/>
  <c r="BF139" i="3"/>
  <c r="X139" i="3"/>
  <c r="V139" i="3"/>
  <c r="T139" i="3"/>
  <c r="P139" i="3"/>
  <c r="BI138" i="3"/>
  <c r="BH138" i="3"/>
  <c r="BG138" i="3"/>
  <c r="BF138" i="3"/>
  <c r="X138" i="3"/>
  <c r="V138" i="3"/>
  <c r="T138" i="3"/>
  <c r="P138" i="3"/>
  <c r="BI137" i="3"/>
  <c r="BH137" i="3"/>
  <c r="BG137" i="3"/>
  <c r="BF137" i="3"/>
  <c r="X137" i="3"/>
  <c r="V137" i="3"/>
  <c r="T137" i="3"/>
  <c r="P137" i="3"/>
  <c r="BI136" i="3"/>
  <c r="BH136" i="3"/>
  <c r="BG136" i="3"/>
  <c r="BF136" i="3"/>
  <c r="X136" i="3"/>
  <c r="V136" i="3"/>
  <c r="T136" i="3"/>
  <c r="P136" i="3"/>
  <c r="BI135" i="3"/>
  <c r="BH135" i="3"/>
  <c r="BG135" i="3"/>
  <c r="BF135" i="3"/>
  <c r="X135" i="3"/>
  <c r="V135" i="3"/>
  <c r="T135" i="3"/>
  <c r="P135" i="3"/>
  <c r="BI133" i="3"/>
  <c r="BH133" i="3"/>
  <c r="BG133" i="3"/>
  <c r="BF133" i="3"/>
  <c r="X133" i="3"/>
  <c r="V133" i="3"/>
  <c r="T133" i="3"/>
  <c r="P133" i="3"/>
  <c r="BI132" i="3"/>
  <c r="BH132" i="3"/>
  <c r="BG132" i="3"/>
  <c r="BF132" i="3"/>
  <c r="X132" i="3"/>
  <c r="V132" i="3"/>
  <c r="T132" i="3"/>
  <c r="P132" i="3"/>
  <c r="J126" i="3"/>
  <c r="J125" i="3"/>
  <c r="F123" i="3"/>
  <c r="E121" i="3"/>
  <c r="J92" i="3"/>
  <c r="J91" i="3"/>
  <c r="F89" i="3"/>
  <c r="E87" i="3"/>
  <c r="J18" i="3"/>
  <c r="E18" i="3"/>
  <c r="F92" i="3"/>
  <c r="J17" i="3"/>
  <c r="J15" i="3"/>
  <c r="E15" i="3"/>
  <c r="F91" i="3"/>
  <c r="J14" i="3"/>
  <c r="J12" i="3"/>
  <c r="J89" i="3"/>
  <c r="E7" i="3"/>
  <c r="E119" i="3" s="1"/>
  <c r="K39" i="2"/>
  <c r="K38" i="2"/>
  <c r="BA95" i="1"/>
  <c r="K37" i="2"/>
  <c r="AZ95" i="1" s="1"/>
  <c r="BI276" i="2"/>
  <c r="BH276" i="2"/>
  <c r="BG276" i="2"/>
  <c r="BF276" i="2"/>
  <c r="X276" i="2"/>
  <c r="V276" i="2"/>
  <c r="T276" i="2"/>
  <c r="P276" i="2"/>
  <c r="BI275" i="2"/>
  <c r="BH275" i="2"/>
  <c r="BG275" i="2"/>
  <c r="BF275" i="2"/>
  <c r="X275" i="2"/>
  <c r="V275" i="2"/>
  <c r="T275" i="2"/>
  <c r="P275" i="2"/>
  <c r="BI273" i="2"/>
  <c r="BH273" i="2"/>
  <c r="BG273" i="2"/>
  <c r="BF273" i="2"/>
  <c r="X273" i="2"/>
  <c r="X272" i="2" s="1"/>
  <c r="V273" i="2"/>
  <c r="V272" i="2" s="1"/>
  <c r="T273" i="2"/>
  <c r="T272" i="2"/>
  <c r="P273" i="2"/>
  <c r="BI271" i="2"/>
  <c r="BH271" i="2"/>
  <c r="BG271" i="2"/>
  <c r="F37" i="2" s="1"/>
  <c r="BF271" i="2"/>
  <c r="X271" i="2"/>
  <c r="X270" i="2"/>
  <c r="V271" i="2"/>
  <c r="V270" i="2" s="1"/>
  <c r="T271" i="2"/>
  <c r="T270" i="2"/>
  <c r="P271" i="2"/>
  <c r="BI269" i="2"/>
  <c r="BH269" i="2"/>
  <c r="BG269" i="2"/>
  <c r="BF269" i="2"/>
  <c r="X269" i="2"/>
  <c r="V269" i="2"/>
  <c r="T269" i="2"/>
  <c r="P269" i="2"/>
  <c r="BI268" i="2"/>
  <c r="BH268" i="2"/>
  <c r="BG268" i="2"/>
  <c r="BF268" i="2"/>
  <c r="X268" i="2"/>
  <c r="V268" i="2"/>
  <c r="T268" i="2"/>
  <c r="P268" i="2"/>
  <c r="BK268" i="2" s="1"/>
  <c r="BI266" i="2"/>
  <c r="BH266" i="2"/>
  <c r="BG266" i="2"/>
  <c r="BF266" i="2"/>
  <c r="X266" i="2"/>
  <c r="X265" i="2" s="1"/>
  <c r="V266" i="2"/>
  <c r="V265" i="2"/>
  <c r="T266" i="2"/>
  <c r="T265" i="2" s="1"/>
  <c r="P266" i="2"/>
  <c r="BI263" i="2"/>
  <c r="BH263" i="2"/>
  <c r="BG263" i="2"/>
  <c r="BF263" i="2"/>
  <c r="K36" i="2" s="1"/>
  <c r="X263" i="2"/>
  <c r="X262" i="2" s="1"/>
  <c r="V263" i="2"/>
  <c r="V262" i="2"/>
  <c r="T263" i="2"/>
  <c r="T262" i="2" s="1"/>
  <c r="P263" i="2"/>
  <c r="BI261" i="2"/>
  <c r="BH261" i="2"/>
  <c r="BG261" i="2"/>
  <c r="BF261" i="2"/>
  <c r="X261" i="2"/>
  <c r="V261" i="2"/>
  <c r="T261" i="2"/>
  <c r="P261" i="2"/>
  <c r="BI260" i="2"/>
  <c r="BH260" i="2"/>
  <c r="BG260" i="2"/>
  <c r="BF260" i="2"/>
  <c r="X260" i="2"/>
  <c r="V260" i="2"/>
  <c r="T260" i="2"/>
  <c r="P260" i="2"/>
  <c r="BI259" i="2"/>
  <c r="BH259" i="2"/>
  <c r="BG259" i="2"/>
  <c r="BF259" i="2"/>
  <c r="X259" i="2"/>
  <c r="V259" i="2"/>
  <c r="T259" i="2"/>
  <c r="P259" i="2"/>
  <c r="BI258" i="2"/>
  <c r="BH258" i="2"/>
  <c r="BG258" i="2"/>
  <c r="BF258" i="2"/>
  <c r="X258" i="2"/>
  <c r="V258" i="2"/>
  <c r="T258" i="2"/>
  <c r="P258" i="2"/>
  <c r="BI257" i="2"/>
  <c r="BH257" i="2"/>
  <c r="BG257" i="2"/>
  <c r="BF257" i="2"/>
  <c r="X257" i="2"/>
  <c r="V257" i="2"/>
  <c r="T257" i="2"/>
  <c r="P257" i="2"/>
  <c r="BI256" i="2"/>
  <c r="BH256" i="2"/>
  <c r="BG256" i="2"/>
  <c r="BF256" i="2"/>
  <c r="X256" i="2"/>
  <c r="V256" i="2"/>
  <c r="T256" i="2"/>
  <c r="P256" i="2"/>
  <c r="BI254" i="2"/>
  <c r="BH254" i="2"/>
  <c r="BG254" i="2"/>
  <c r="BF254" i="2"/>
  <c r="X254" i="2"/>
  <c r="V254" i="2"/>
  <c r="T254" i="2"/>
  <c r="P254" i="2"/>
  <c r="BI253" i="2"/>
  <c r="BH253" i="2"/>
  <c r="BG253" i="2"/>
  <c r="BF253" i="2"/>
  <c r="X253" i="2"/>
  <c r="V253" i="2"/>
  <c r="T253" i="2"/>
  <c r="P253" i="2"/>
  <c r="BI252" i="2"/>
  <c r="BH252" i="2"/>
  <c r="BG252" i="2"/>
  <c r="BF252" i="2"/>
  <c r="X252" i="2"/>
  <c r="V252" i="2"/>
  <c r="T252" i="2"/>
  <c r="P252" i="2"/>
  <c r="BI251" i="2"/>
  <c r="BH251" i="2"/>
  <c r="BG251" i="2"/>
  <c r="BF251" i="2"/>
  <c r="X251" i="2"/>
  <c r="V251" i="2"/>
  <c r="T251" i="2"/>
  <c r="P251" i="2"/>
  <c r="BI250" i="2"/>
  <c r="BH250" i="2"/>
  <c r="BG250" i="2"/>
  <c r="BF250" i="2"/>
  <c r="X250" i="2"/>
  <c r="V250" i="2"/>
  <c r="T250" i="2"/>
  <c r="P250" i="2"/>
  <c r="BI249" i="2"/>
  <c r="BH249" i="2"/>
  <c r="BG249" i="2"/>
  <c r="BF249" i="2"/>
  <c r="X249" i="2"/>
  <c r="V249" i="2"/>
  <c r="T249" i="2"/>
  <c r="P249" i="2"/>
  <c r="BI248" i="2"/>
  <c r="BH248" i="2"/>
  <c r="BG248" i="2"/>
  <c r="BF248" i="2"/>
  <c r="X248" i="2"/>
  <c r="V248" i="2"/>
  <c r="T248" i="2"/>
  <c r="P248" i="2"/>
  <c r="BI247" i="2"/>
  <c r="BH247" i="2"/>
  <c r="BG247" i="2"/>
  <c r="BF247" i="2"/>
  <c r="X247" i="2"/>
  <c r="V247" i="2"/>
  <c r="T247" i="2"/>
  <c r="P247" i="2"/>
  <c r="BI246" i="2"/>
  <c r="BH246" i="2"/>
  <c r="BG246" i="2"/>
  <c r="BF246" i="2"/>
  <c r="X246" i="2"/>
  <c r="V246" i="2"/>
  <c r="T246" i="2"/>
  <c r="P246" i="2"/>
  <c r="BI245" i="2"/>
  <c r="BH245" i="2"/>
  <c r="BG245" i="2"/>
  <c r="BF245" i="2"/>
  <c r="X245" i="2"/>
  <c r="V245" i="2"/>
  <c r="T245" i="2"/>
  <c r="P245" i="2"/>
  <c r="BI244" i="2"/>
  <c r="BH244" i="2"/>
  <c r="BG244" i="2"/>
  <c r="BF244" i="2"/>
  <c r="X244" i="2"/>
  <c r="V244" i="2"/>
  <c r="T244" i="2"/>
  <c r="P244" i="2"/>
  <c r="BI243" i="2"/>
  <c r="BH243" i="2"/>
  <c r="BG243" i="2"/>
  <c r="BF243" i="2"/>
  <c r="X243" i="2"/>
  <c r="V243" i="2"/>
  <c r="T243" i="2"/>
  <c r="P243" i="2"/>
  <c r="BI242" i="2"/>
  <c r="BH242" i="2"/>
  <c r="BG242" i="2"/>
  <c r="BF242" i="2"/>
  <c r="X242" i="2"/>
  <c r="V242" i="2"/>
  <c r="T242" i="2"/>
  <c r="P242" i="2"/>
  <c r="BI241" i="2"/>
  <c r="BH241" i="2"/>
  <c r="BG241" i="2"/>
  <c r="BF241" i="2"/>
  <c r="X241" i="2"/>
  <c r="V241" i="2"/>
  <c r="T241" i="2"/>
  <c r="P241" i="2"/>
  <c r="BI240" i="2"/>
  <c r="BH240" i="2"/>
  <c r="BG240" i="2"/>
  <c r="BF240" i="2"/>
  <c r="X240" i="2"/>
  <c r="V240" i="2"/>
  <c r="T240" i="2"/>
  <c r="P240" i="2"/>
  <c r="BI239" i="2"/>
  <c r="BH239" i="2"/>
  <c r="BG239" i="2"/>
  <c r="BF239" i="2"/>
  <c r="X239" i="2"/>
  <c r="V239" i="2"/>
  <c r="T239" i="2"/>
  <c r="P239" i="2"/>
  <c r="BI238" i="2"/>
  <c r="BH238" i="2"/>
  <c r="BG238" i="2"/>
  <c r="BF238" i="2"/>
  <c r="X238" i="2"/>
  <c r="V238" i="2"/>
  <c r="T238" i="2"/>
  <c r="P238" i="2"/>
  <c r="BI237" i="2"/>
  <c r="BH237" i="2"/>
  <c r="BG237" i="2"/>
  <c r="BF237" i="2"/>
  <c r="X237" i="2"/>
  <c r="V237" i="2"/>
  <c r="T237" i="2"/>
  <c r="P237" i="2"/>
  <c r="BI236" i="2"/>
  <c r="BH236" i="2"/>
  <c r="BG236" i="2"/>
  <c r="BF236" i="2"/>
  <c r="X236" i="2"/>
  <c r="V236" i="2"/>
  <c r="T236" i="2"/>
  <c r="P236" i="2"/>
  <c r="BI235" i="2"/>
  <c r="BH235" i="2"/>
  <c r="BG235" i="2"/>
  <c r="BF235" i="2"/>
  <c r="X235" i="2"/>
  <c r="V235" i="2"/>
  <c r="T235" i="2"/>
  <c r="P235" i="2"/>
  <c r="BI234" i="2"/>
  <c r="BH234" i="2"/>
  <c r="BG234" i="2"/>
  <c r="BF234" i="2"/>
  <c r="X234" i="2"/>
  <c r="V234" i="2"/>
  <c r="T234" i="2"/>
  <c r="P234" i="2"/>
  <c r="BI233" i="2"/>
  <c r="BH233" i="2"/>
  <c r="BG233" i="2"/>
  <c r="BF233" i="2"/>
  <c r="X233" i="2"/>
  <c r="V233" i="2"/>
  <c r="T233" i="2"/>
  <c r="P233" i="2"/>
  <c r="BI232" i="2"/>
  <c r="BH232" i="2"/>
  <c r="BG232" i="2"/>
  <c r="BF232" i="2"/>
  <c r="X232" i="2"/>
  <c r="V232" i="2"/>
  <c r="T232" i="2"/>
  <c r="P232" i="2"/>
  <c r="BI231" i="2"/>
  <c r="BH231" i="2"/>
  <c r="BG231" i="2"/>
  <c r="BF231" i="2"/>
  <c r="X231" i="2"/>
  <c r="V231" i="2"/>
  <c r="T231" i="2"/>
  <c r="P231" i="2"/>
  <c r="BI230" i="2"/>
  <c r="BH230" i="2"/>
  <c r="BG230" i="2"/>
  <c r="BF230" i="2"/>
  <c r="X230" i="2"/>
  <c r="V230" i="2"/>
  <c r="T230" i="2"/>
  <c r="P230" i="2"/>
  <c r="BI229" i="2"/>
  <c r="BH229" i="2"/>
  <c r="BG229" i="2"/>
  <c r="BF229" i="2"/>
  <c r="X229" i="2"/>
  <c r="V229" i="2"/>
  <c r="T229" i="2"/>
  <c r="P229" i="2"/>
  <c r="BI228" i="2"/>
  <c r="BH228" i="2"/>
  <c r="BG228" i="2"/>
  <c r="BF228" i="2"/>
  <c r="X228" i="2"/>
  <c r="V228" i="2"/>
  <c r="T228" i="2"/>
  <c r="P228" i="2"/>
  <c r="BI227" i="2"/>
  <c r="BH227" i="2"/>
  <c r="BG227" i="2"/>
  <c r="BF227" i="2"/>
  <c r="X227" i="2"/>
  <c r="V227" i="2"/>
  <c r="T227" i="2"/>
  <c r="P227" i="2"/>
  <c r="BI226" i="2"/>
  <c r="BH226" i="2"/>
  <c r="BG226" i="2"/>
  <c r="BF226" i="2"/>
  <c r="X226" i="2"/>
  <c r="V226" i="2"/>
  <c r="T226" i="2"/>
  <c r="P226" i="2"/>
  <c r="BI225" i="2"/>
  <c r="BH225" i="2"/>
  <c r="BG225" i="2"/>
  <c r="BF225" i="2"/>
  <c r="X225" i="2"/>
  <c r="V225" i="2"/>
  <c r="T225" i="2"/>
  <c r="P225" i="2"/>
  <c r="BI224" i="2"/>
  <c r="BH224" i="2"/>
  <c r="BG224" i="2"/>
  <c r="BF224" i="2"/>
  <c r="X224" i="2"/>
  <c r="V224" i="2"/>
  <c r="T224" i="2"/>
  <c r="P224" i="2"/>
  <c r="BI223" i="2"/>
  <c r="BH223" i="2"/>
  <c r="BG223" i="2"/>
  <c r="BF223" i="2"/>
  <c r="X223" i="2"/>
  <c r="V223" i="2"/>
  <c r="T223" i="2"/>
  <c r="P223" i="2"/>
  <c r="BI222" i="2"/>
  <c r="BH222" i="2"/>
  <c r="BG222" i="2"/>
  <c r="BF222" i="2"/>
  <c r="X222" i="2"/>
  <c r="V222" i="2"/>
  <c r="T222" i="2"/>
  <c r="P222" i="2"/>
  <c r="BI221" i="2"/>
  <c r="BH221" i="2"/>
  <c r="BG221" i="2"/>
  <c r="BF221" i="2"/>
  <c r="X221" i="2"/>
  <c r="V221" i="2"/>
  <c r="T221" i="2"/>
  <c r="P221" i="2"/>
  <c r="BI220" i="2"/>
  <c r="BH220" i="2"/>
  <c r="BG220" i="2"/>
  <c r="BF220" i="2"/>
  <c r="X220" i="2"/>
  <c r="V220" i="2"/>
  <c r="T220" i="2"/>
  <c r="P220" i="2"/>
  <c r="BI219" i="2"/>
  <c r="BH219" i="2"/>
  <c r="BG219" i="2"/>
  <c r="BF219" i="2"/>
  <c r="X219" i="2"/>
  <c r="V219" i="2"/>
  <c r="T219" i="2"/>
  <c r="P219" i="2"/>
  <c r="BI218" i="2"/>
  <c r="BH218" i="2"/>
  <c r="BG218" i="2"/>
  <c r="BF218" i="2"/>
  <c r="X218" i="2"/>
  <c r="V218" i="2"/>
  <c r="T218" i="2"/>
  <c r="P218" i="2"/>
  <c r="BI217" i="2"/>
  <c r="BH217" i="2"/>
  <c r="BG217" i="2"/>
  <c r="BF217" i="2"/>
  <c r="X217" i="2"/>
  <c r="V217" i="2"/>
  <c r="T217" i="2"/>
  <c r="P217" i="2"/>
  <c r="BI216" i="2"/>
  <c r="BH216" i="2"/>
  <c r="BG216" i="2"/>
  <c r="BF216" i="2"/>
  <c r="X216" i="2"/>
  <c r="V216" i="2"/>
  <c r="T216" i="2"/>
  <c r="P216" i="2"/>
  <c r="BI215" i="2"/>
  <c r="BH215" i="2"/>
  <c r="BG215" i="2"/>
  <c r="BF215" i="2"/>
  <c r="X215" i="2"/>
  <c r="V215" i="2"/>
  <c r="T215" i="2"/>
  <c r="P215" i="2"/>
  <c r="BI214" i="2"/>
  <c r="BH214" i="2"/>
  <c r="BG214" i="2"/>
  <c r="BF214" i="2"/>
  <c r="X214" i="2"/>
  <c r="V214" i="2"/>
  <c r="T214" i="2"/>
  <c r="P214" i="2"/>
  <c r="BI213" i="2"/>
  <c r="BH213" i="2"/>
  <c r="BG213" i="2"/>
  <c r="BF213" i="2"/>
  <c r="X213" i="2"/>
  <c r="V213" i="2"/>
  <c r="T213" i="2"/>
  <c r="P213" i="2"/>
  <c r="BI212" i="2"/>
  <c r="BH212" i="2"/>
  <c r="BG212" i="2"/>
  <c r="BF212" i="2"/>
  <c r="X212" i="2"/>
  <c r="V212" i="2"/>
  <c r="T212" i="2"/>
  <c r="P212" i="2"/>
  <c r="BI211" i="2"/>
  <c r="BH211" i="2"/>
  <c r="BG211" i="2"/>
  <c r="BF211" i="2"/>
  <c r="X211" i="2"/>
  <c r="V211" i="2"/>
  <c r="T211" i="2"/>
  <c r="P211" i="2"/>
  <c r="BI210" i="2"/>
  <c r="BH210" i="2"/>
  <c r="BG210" i="2"/>
  <c r="BF210" i="2"/>
  <c r="X210" i="2"/>
  <c r="V210" i="2"/>
  <c r="T210" i="2"/>
  <c r="P210" i="2"/>
  <c r="BI209" i="2"/>
  <c r="BH209" i="2"/>
  <c r="BG209" i="2"/>
  <c r="BF209" i="2"/>
  <c r="X209" i="2"/>
  <c r="V209" i="2"/>
  <c r="T209" i="2"/>
  <c r="P209" i="2"/>
  <c r="BI208" i="2"/>
  <c r="BH208" i="2"/>
  <c r="BG208" i="2"/>
  <c r="BF208" i="2"/>
  <c r="X208" i="2"/>
  <c r="V208" i="2"/>
  <c r="T208" i="2"/>
  <c r="P208" i="2"/>
  <c r="BI207" i="2"/>
  <c r="BH207" i="2"/>
  <c r="BG207" i="2"/>
  <c r="BF207" i="2"/>
  <c r="X207" i="2"/>
  <c r="V207" i="2"/>
  <c r="T207" i="2"/>
  <c r="P207" i="2"/>
  <c r="BI206" i="2"/>
  <c r="BH206" i="2"/>
  <c r="BG206" i="2"/>
  <c r="BF206" i="2"/>
  <c r="X206" i="2"/>
  <c r="V206" i="2"/>
  <c r="T206" i="2"/>
  <c r="P206" i="2"/>
  <c r="BI205" i="2"/>
  <c r="BH205" i="2"/>
  <c r="BG205" i="2"/>
  <c r="BF205" i="2"/>
  <c r="X205" i="2"/>
  <c r="V205" i="2"/>
  <c r="T205" i="2"/>
  <c r="P205" i="2"/>
  <c r="BI204" i="2"/>
  <c r="BH204" i="2"/>
  <c r="BG204" i="2"/>
  <c r="BF204" i="2"/>
  <c r="X204" i="2"/>
  <c r="V204" i="2"/>
  <c r="T204" i="2"/>
  <c r="P204" i="2"/>
  <c r="BI203" i="2"/>
  <c r="BH203" i="2"/>
  <c r="BG203" i="2"/>
  <c r="BF203" i="2"/>
  <c r="X203" i="2"/>
  <c r="V203" i="2"/>
  <c r="T203" i="2"/>
  <c r="P203" i="2"/>
  <c r="BI202" i="2"/>
  <c r="BH202" i="2"/>
  <c r="BG202" i="2"/>
  <c r="BF202" i="2"/>
  <c r="X202" i="2"/>
  <c r="V202" i="2"/>
  <c r="T202" i="2"/>
  <c r="P202" i="2"/>
  <c r="BI201" i="2"/>
  <c r="BH201" i="2"/>
  <c r="BG201" i="2"/>
  <c r="BF201" i="2"/>
  <c r="X201" i="2"/>
  <c r="V201" i="2"/>
  <c r="T201" i="2"/>
  <c r="P201" i="2"/>
  <c r="BI200" i="2"/>
  <c r="BH200" i="2"/>
  <c r="BG200" i="2"/>
  <c r="BF200" i="2"/>
  <c r="X200" i="2"/>
  <c r="V200" i="2"/>
  <c r="T200" i="2"/>
  <c r="P200" i="2"/>
  <c r="BI199" i="2"/>
  <c r="BH199" i="2"/>
  <c r="BG199" i="2"/>
  <c r="BF199" i="2"/>
  <c r="X199" i="2"/>
  <c r="V199" i="2"/>
  <c r="T199" i="2"/>
  <c r="P199" i="2"/>
  <c r="BI198" i="2"/>
  <c r="BH198" i="2"/>
  <c r="BG198" i="2"/>
  <c r="BF198" i="2"/>
  <c r="X198" i="2"/>
  <c r="V198" i="2"/>
  <c r="T198" i="2"/>
  <c r="P198" i="2"/>
  <c r="BI197" i="2"/>
  <c r="BH197" i="2"/>
  <c r="BG197" i="2"/>
  <c r="BF197" i="2"/>
  <c r="X197" i="2"/>
  <c r="V197" i="2"/>
  <c r="T197" i="2"/>
  <c r="P197" i="2"/>
  <c r="BI196" i="2"/>
  <c r="BH196" i="2"/>
  <c r="BG196" i="2"/>
  <c r="BF196" i="2"/>
  <c r="X196" i="2"/>
  <c r="V196" i="2"/>
  <c r="T196" i="2"/>
  <c r="P196" i="2"/>
  <c r="BI195" i="2"/>
  <c r="BH195" i="2"/>
  <c r="BG195" i="2"/>
  <c r="BF195" i="2"/>
  <c r="X195" i="2"/>
  <c r="V195" i="2"/>
  <c r="T195" i="2"/>
  <c r="P195" i="2"/>
  <c r="BI194" i="2"/>
  <c r="BH194" i="2"/>
  <c r="BG194" i="2"/>
  <c r="BF194" i="2"/>
  <c r="X194" i="2"/>
  <c r="V194" i="2"/>
  <c r="T194" i="2"/>
  <c r="P194" i="2"/>
  <c r="BI193" i="2"/>
  <c r="BH193" i="2"/>
  <c r="BG193" i="2"/>
  <c r="BF193" i="2"/>
  <c r="X193" i="2"/>
  <c r="V193" i="2"/>
  <c r="T193" i="2"/>
  <c r="P193" i="2"/>
  <c r="BI191" i="2"/>
  <c r="BH191" i="2"/>
  <c r="BG191" i="2"/>
  <c r="BF191" i="2"/>
  <c r="X191" i="2"/>
  <c r="V191" i="2"/>
  <c r="T191" i="2"/>
  <c r="P191" i="2"/>
  <c r="BI189" i="2"/>
  <c r="BH189" i="2"/>
  <c r="BG189" i="2"/>
  <c r="BF189" i="2"/>
  <c r="X189" i="2"/>
  <c r="V189" i="2"/>
  <c r="T189" i="2"/>
  <c r="P189" i="2"/>
  <c r="BI188" i="2"/>
  <c r="BH188" i="2"/>
  <c r="BG188" i="2"/>
  <c r="BF188" i="2"/>
  <c r="X188" i="2"/>
  <c r="V188" i="2"/>
  <c r="T188" i="2"/>
  <c r="P188" i="2"/>
  <c r="BI186" i="2"/>
  <c r="BH186" i="2"/>
  <c r="BG186" i="2"/>
  <c r="BF186" i="2"/>
  <c r="X186" i="2"/>
  <c r="V186" i="2"/>
  <c r="T186" i="2"/>
  <c r="P186" i="2"/>
  <c r="BI184" i="2"/>
  <c r="BH184" i="2"/>
  <c r="BG184" i="2"/>
  <c r="BF184" i="2"/>
  <c r="X184" i="2"/>
  <c r="V184" i="2"/>
  <c r="T184" i="2"/>
  <c r="P184" i="2"/>
  <c r="BI183" i="2"/>
  <c r="BH183" i="2"/>
  <c r="BG183" i="2"/>
  <c r="BF183" i="2"/>
  <c r="X183" i="2"/>
  <c r="V183" i="2"/>
  <c r="T183" i="2"/>
  <c r="P183" i="2"/>
  <c r="BI182" i="2"/>
  <c r="BH182" i="2"/>
  <c r="BG182" i="2"/>
  <c r="BF182" i="2"/>
  <c r="X182" i="2"/>
  <c r="V182" i="2"/>
  <c r="T182" i="2"/>
  <c r="P182" i="2"/>
  <c r="BI181" i="2"/>
  <c r="BH181" i="2"/>
  <c r="BG181" i="2"/>
  <c r="BF181" i="2"/>
  <c r="X181" i="2"/>
  <c r="V181" i="2"/>
  <c r="T181" i="2"/>
  <c r="P181" i="2"/>
  <c r="BI180" i="2"/>
  <c r="BH180" i="2"/>
  <c r="BG180" i="2"/>
  <c r="BF180" i="2"/>
  <c r="X180" i="2"/>
  <c r="V180" i="2"/>
  <c r="T180" i="2"/>
  <c r="P180" i="2"/>
  <c r="BI179" i="2"/>
  <c r="BH179" i="2"/>
  <c r="BG179" i="2"/>
  <c r="BF179" i="2"/>
  <c r="X179" i="2"/>
  <c r="V179" i="2"/>
  <c r="T179" i="2"/>
  <c r="P179" i="2"/>
  <c r="BI178" i="2"/>
  <c r="BH178" i="2"/>
  <c r="BG178" i="2"/>
  <c r="BF178" i="2"/>
  <c r="X178" i="2"/>
  <c r="V178" i="2"/>
  <c r="T178" i="2"/>
  <c r="P178" i="2"/>
  <c r="BI177" i="2"/>
  <c r="BH177" i="2"/>
  <c r="BG177" i="2"/>
  <c r="BF177" i="2"/>
  <c r="X177" i="2"/>
  <c r="V177" i="2"/>
  <c r="T177" i="2"/>
  <c r="P177" i="2"/>
  <c r="BI176" i="2"/>
  <c r="BH176" i="2"/>
  <c r="BG176" i="2"/>
  <c r="BF176" i="2"/>
  <c r="X176" i="2"/>
  <c r="V176" i="2"/>
  <c r="T176" i="2"/>
  <c r="P176" i="2"/>
  <c r="BI175" i="2"/>
  <c r="BH175" i="2"/>
  <c r="BG175" i="2"/>
  <c r="BF175" i="2"/>
  <c r="X175" i="2"/>
  <c r="V175" i="2"/>
  <c r="T175" i="2"/>
  <c r="P175" i="2"/>
  <c r="BI174" i="2"/>
  <c r="BH174" i="2"/>
  <c r="BG174" i="2"/>
  <c r="BF174" i="2"/>
  <c r="X174" i="2"/>
  <c r="V174" i="2"/>
  <c r="T174" i="2"/>
  <c r="P174" i="2"/>
  <c r="BI173" i="2"/>
  <c r="BH173" i="2"/>
  <c r="BG173" i="2"/>
  <c r="BF173" i="2"/>
  <c r="X173" i="2"/>
  <c r="V173" i="2"/>
  <c r="T173" i="2"/>
  <c r="P173" i="2"/>
  <c r="BI172" i="2"/>
  <c r="BH172" i="2"/>
  <c r="BG172" i="2"/>
  <c r="BF172" i="2"/>
  <c r="X172" i="2"/>
  <c r="V172" i="2"/>
  <c r="T172" i="2"/>
  <c r="P172" i="2"/>
  <c r="BI171" i="2"/>
  <c r="BH171" i="2"/>
  <c r="BG171" i="2"/>
  <c r="BF171" i="2"/>
  <c r="X171" i="2"/>
  <c r="V171" i="2"/>
  <c r="T171" i="2"/>
  <c r="P171" i="2"/>
  <c r="BI170" i="2"/>
  <c r="BH170" i="2"/>
  <c r="BG170" i="2"/>
  <c r="BF170" i="2"/>
  <c r="X170" i="2"/>
  <c r="V170" i="2"/>
  <c r="T170" i="2"/>
  <c r="P170" i="2"/>
  <c r="BI169" i="2"/>
  <c r="BH169" i="2"/>
  <c r="BG169" i="2"/>
  <c r="BF169" i="2"/>
  <c r="X169" i="2"/>
  <c r="V169" i="2"/>
  <c r="T169" i="2"/>
  <c r="P169" i="2"/>
  <c r="BI168" i="2"/>
  <c r="BH168" i="2"/>
  <c r="BG168" i="2"/>
  <c r="BF168" i="2"/>
  <c r="X168" i="2"/>
  <c r="V168" i="2"/>
  <c r="T168" i="2"/>
  <c r="P168" i="2"/>
  <c r="BI167" i="2"/>
  <c r="BH167" i="2"/>
  <c r="BG167" i="2"/>
  <c r="BF167" i="2"/>
  <c r="X167" i="2"/>
  <c r="V167" i="2"/>
  <c r="T167" i="2"/>
  <c r="P167" i="2"/>
  <c r="BI166" i="2"/>
  <c r="BH166" i="2"/>
  <c r="BG166" i="2"/>
  <c r="BF166" i="2"/>
  <c r="X166" i="2"/>
  <c r="V166" i="2"/>
  <c r="T166" i="2"/>
  <c r="P166" i="2"/>
  <c r="BI164" i="2"/>
  <c r="BH164" i="2"/>
  <c r="BG164" i="2"/>
  <c r="BF164" i="2"/>
  <c r="X164" i="2"/>
  <c r="V164" i="2"/>
  <c r="T164" i="2"/>
  <c r="P164" i="2"/>
  <c r="BI163" i="2"/>
  <c r="BH163" i="2"/>
  <c r="BG163" i="2"/>
  <c r="BF163" i="2"/>
  <c r="X163" i="2"/>
  <c r="V163" i="2"/>
  <c r="T163" i="2"/>
  <c r="P163" i="2"/>
  <c r="BI162" i="2"/>
  <c r="BH162" i="2"/>
  <c r="BG162" i="2"/>
  <c r="BF162" i="2"/>
  <c r="X162" i="2"/>
  <c r="V162" i="2"/>
  <c r="T162" i="2"/>
  <c r="P162" i="2"/>
  <c r="BI161" i="2"/>
  <c r="BH161" i="2"/>
  <c r="BG161" i="2"/>
  <c r="BF161" i="2"/>
  <c r="X161" i="2"/>
  <c r="V161" i="2"/>
  <c r="T161" i="2"/>
  <c r="P161" i="2"/>
  <c r="BI160" i="2"/>
  <c r="BH160" i="2"/>
  <c r="BG160" i="2"/>
  <c r="BF160" i="2"/>
  <c r="X160" i="2"/>
  <c r="V160" i="2"/>
  <c r="T160" i="2"/>
  <c r="P160" i="2"/>
  <c r="BI159" i="2"/>
  <c r="BH159" i="2"/>
  <c r="BG159" i="2"/>
  <c r="BF159" i="2"/>
  <c r="X159" i="2"/>
  <c r="V159" i="2"/>
  <c r="T159" i="2"/>
  <c r="P159" i="2"/>
  <c r="BI158" i="2"/>
  <c r="BH158" i="2"/>
  <c r="BG158" i="2"/>
  <c r="BF158" i="2"/>
  <c r="X158" i="2"/>
  <c r="V158" i="2"/>
  <c r="T158" i="2"/>
  <c r="P158" i="2"/>
  <c r="BI157" i="2"/>
  <c r="BH157" i="2"/>
  <c r="BG157" i="2"/>
  <c r="BF157" i="2"/>
  <c r="X157" i="2"/>
  <c r="V157" i="2"/>
  <c r="T157" i="2"/>
  <c r="P157" i="2"/>
  <c r="BI156" i="2"/>
  <c r="BH156" i="2"/>
  <c r="BG156" i="2"/>
  <c r="BF156" i="2"/>
  <c r="X156" i="2"/>
  <c r="V156" i="2"/>
  <c r="T156" i="2"/>
  <c r="P156" i="2"/>
  <c r="BI155" i="2"/>
  <c r="BH155" i="2"/>
  <c r="BG155" i="2"/>
  <c r="BF155" i="2"/>
  <c r="X155" i="2"/>
  <c r="V155" i="2"/>
  <c r="T155" i="2"/>
  <c r="P155" i="2"/>
  <c r="BI154" i="2"/>
  <c r="BH154" i="2"/>
  <c r="BG154" i="2"/>
  <c r="BF154" i="2"/>
  <c r="X154" i="2"/>
  <c r="V154" i="2"/>
  <c r="T154" i="2"/>
  <c r="P154" i="2"/>
  <c r="BI153" i="2"/>
  <c r="BH153" i="2"/>
  <c r="BG153" i="2"/>
  <c r="BF153" i="2"/>
  <c r="X153" i="2"/>
  <c r="V153" i="2"/>
  <c r="T153" i="2"/>
  <c r="P153" i="2"/>
  <c r="BI152" i="2"/>
  <c r="BH152" i="2"/>
  <c r="BG152" i="2"/>
  <c r="BF152" i="2"/>
  <c r="X152" i="2"/>
  <c r="V152" i="2"/>
  <c r="T152" i="2"/>
  <c r="P152" i="2"/>
  <c r="BI151" i="2"/>
  <c r="BH151" i="2"/>
  <c r="BG151" i="2"/>
  <c r="BF151" i="2"/>
  <c r="X151" i="2"/>
  <c r="V151" i="2"/>
  <c r="T151" i="2"/>
  <c r="P151" i="2"/>
  <c r="BI150" i="2"/>
  <c r="BH150" i="2"/>
  <c r="BG150" i="2"/>
  <c r="BF150" i="2"/>
  <c r="X150" i="2"/>
  <c r="V150" i="2"/>
  <c r="T150" i="2"/>
  <c r="P150" i="2"/>
  <c r="BI148" i="2"/>
  <c r="BH148" i="2"/>
  <c r="BG148" i="2"/>
  <c r="BF148" i="2"/>
  <c r="X148" i="2"/>
  <c r="V148" i="2"/>
  <c r="T148" i="2"/>
  <c r="P148" i="2"/>
  <c r="BI147" i="2"/>
  <c r="BH147" i="2"/>
  <c r="BG147" i="2"/>
  <c r="BF147" i="2"/>
  <c r="X147" i="2"/>
  <c r="V147" i="2"/>
  <c r="T147" i="2"/>
  <c r="P147" i="2"/>
  <c r="BI144" i="2"/>
  <c r="BH144" i="2"/>
  <c r="BG144" i="2"/>
  <c r="BF144" i="2"/>
  <c r="X144" i="2"/>
  <c r="V144" i="2"/>
  <c r="T144" i="2"/>
  <c r="P144" i="2"/>
  <c r="BI143" i="2"/>
  <c r="BH143" i="2"/>
  <c r="BG143" i="2"/>
  <c r="BF143" i="2"/>
  <c r="X143" i="2"/>
  <c r="V143" i="2"/>
  <c r="T143" i="2"/>
  <c r="P143" i="2"/>
  <c r="BI141" i="2"/>
  <c r="BH141" i="2"/>
  <c r="BG141" i="2"/>
  <c r="BF141" i="2"/>
  <c r="X141" i="2"/>
  <c r="V141" i="2"/>
  <c r="T141" i="2"/>
  <c r="P141" i="2"/>
  <c r="BI140" i="2"/>
  <c r="BH140" i="2"/>
  <c r="BG140" i="2"/>
  <c r="BF140" i="2"/>
  <c r="X140" i="2"/>
  <c r="V140" i="2"/>
  <c r="T140" i="2"/>
  <c r="P140" i="2"/>
  <c r="BI139" i="2"/>
  <c r="BH139" i="2"/>
  <c r="BG139" i="2"/>
  <c r="BF139" i="2"/>
  <c r="X139" i="2"/>
  <c r="V139" i="2"/>
  <c r="T139" i="2"/>
  <c r="P139" i="2"/>
  <c r="BI138" i="2"/>
  <c r="BH138" i="2"/>
  <c r="BG138" i="2"/>
  <c r="BF138" i="2"/>
  <c r="X138" i="2"/>
  <c r="V138" i="2"/>
  <c r="T138" i="2"/>
  <c r="P138" i="2"/>
  <c r="BI137" i="2"/>
  <c r="BH137" i="2"/>
  <c r="BG137" i="2"/>
  <c r="BF137" i="2"/>
  <c r="X137" i="2"/>
  <c r="V137" i="2"/>
  <c r="T137" i="2"/>
  <c r="P137" i="2"/>
  <c r="BI136" i="2"/>
  <c r="BH136" i="2"/>
  <c r="BG136" i="2"/>
  <c r="BF136" i="2"/>
  <c r="X136" i="2"/>
  <c r="V136" i="2"/>
  <c r="T136" i="2"/>
  <c r="P136" i="2"/>
  <c r="BI135" i="2"/>
  <c r="BH135" i="2"/>
  <c r="BG135" i="2"/>
  <c r="BF135" i="2"/>
  <c r="X135" i="2"/>
  <c r="V135" i="2"/>
  <c r="T135" i="2"/>
  <c r="P135" i="2"/>
  <c r="BI133" i="2"/>
  <c r="BH133" i="2"/>
  <c r="BG133" i="2"/>
  <c r="BF133" i="2"/>
  <c r="X133" i="2"/>
  <c r="V133" i="2"/>
  <c r="T133" i="2"/>
  <c r="P133" i="2"/>
  <c r="BI132" i="2"/>
  <c r="BH132" i="2"/>
  <c r="F38" i="2" s="1"/>
  <c r="BG132" i="2"/>
  <c r="BF132" i="2"/>
  <c r="X132" i="2"/>
  <c r="V132" i="2"/>
  <c r="T132" i="2"/>
  <c r="P132" i="2"/>
  <c r="J126" i="2"/>
  <c r="J125" i="2"/>
  <c r="F123" i="2"/>
  <c r="E121" i="2"/>
  <c r="J92" i="2"/>
  <c r="J91" i="2"/>
  <c r="F89" i="2"/>
  <c r="E87" i="2"/>
  <c r="J18" i="2"/>
  <c r="E18" i="2"/>
  <c r="F126" i="2" s="1"/>
  <c r="J17" i="2"/>
  <c r="J15" i="2"/>
  <c r="E15" i="2"/>
  <c r="F125" i="2" s="1"/>
  <c r="J14" i="2"/>
  <c r="J12" i="2"/>
  <c r="J123" i="2" s="1"/>
  <c r="E7" i="2"/>
  <c r="E85" i="2" s="1"/>
  <c r="L90" i="1"/>
  <c r="AM90" i="1"/>
  <c r="AM89" i="1"/>
  <c r="L89" i="1"/>
  <c r="AM87" i="1"/>
  <c r="L87" i="1"/>
  <c r="L85" i="1"/>
  <c r="L84" i="1"/>
  <c r="R239" i="2"/>
  <c r="Q224" i="2"/>
  <c r="R214" i="2"/>
  <c r="Q198" i="2"/>
  <c r="R182" i="2"/>
  <c r="Q161" i="2"/>
  <c r="Q136" i="2"/>
  <c r="Q252" i="2"/>
  <c r="Q239" i="2"/>
  <c r="R229" i="2"/>
  <c r="Q216" i="2"/>
  <c r="R202" i="2"/>
  <c r="Q189" i="2"/>
  <c r="Q173" i="2"/>
  <c r="Q158" i="2"/>
  <c r="R140" i="2"/>
  <c r="R271" i="2"/>
  <c r="Q258" i="2"/>
  <c r="R242" i="2"/>
  <c r="Q201" i="2"/>
  <c r="Q179" i="2"/>
  <c r="R150" i="2"/>
  <c r="R231" i="2"/>
  <c r="Q162" i="2"/>
  <c r="Q245" i="2"/>
  <c r="Q200" i="2"/>
  <c r="Q152" i="2"/>
  <c r="BK248" i="2"/>
  <c r="K168" i="2"/>
  <c r="BE168" i="2"/>
  <c r="BK237" i="2"/>
  <c r="K225" i="2"/>
  <c r="BE225" i="2"/>
  <c r="BK275" i="2"/>
  <c r="K193" i="2"/>
  <c r="BE193" i="2" s="1"/>
  <c r="BK250" i="2"/>
  <c r="BK269" i="2"/>
  <c r="K247" i="2"/>
  <c r="BE247" i="2" s="1"/>
  <c r="K171" i="2"/>
  <c r="BE171" i="2"/>
  <c r="BK254" i="2"/>
  <c r="K188" i="2"/>
  <c r="BE188" i="2"/>
  <c r="BK211" i="2"/>
  <c r="BK170" i="2"/>
  <c r="BK216" i="2"/>
  <c r="BK238" i="2"/>
  <c r="K205" i="2"/>
  <c r="BE205" i="2" s="1"/>
  <c r="K176" i="2"/>
  <c r="BE176" i="2"/>
  <c r="R223" i="3"/>
  <c r="R176" i="3"/>
  <c r="Q165" i="3"/>
  <c r="Q139" i="3"/>
  <c r="R207" i="3"/>
  <c r="R182" i="3"/>
  <c r="R150" i="3"/>
  <c r="R211" i="3"/>
  <c r="R174" i="3"/>
  <c r="R208" i="3"/>
  <c r="R164" i="3"/>
  <c r="R239" i="3"/>
  <c r="R198" i="3"/>
  <c r="Q146" i="3"/>
  <c r="Q193" i="3"/>
  <c r="Q164" i="3"/>
  <c r="R219" i="3"/>
  <c r="R254" i="3"/>
  <c r="Q226" i="3"/>
  <c r="R168" i="3"/>
  <c r="Q185" i="3"/>
  <c r="Q154" i="3"/>
  <c r="R232" i="3"/>
  <c r="R209" i="3"/>
  <c r="Q142" i="3"/>
  <c r="Q149" i="3"/>
  <c r="R161" i="3"/>
  <c r="R132" i="3"/>
  <c r="BK225" i="3"/>
  <c r="BK183" i="3"/>
  <c r="BK228" i="3"/>
  <c r="BK132" i="3"/>
  <c r="BK206" i="3"/>
  <c r="BK176" i="3"/>
  <c r="BK197" i="3"/>
  <c r="K140" i="3"/>
  <c r="BE140" i="3" s="1"/>
  <c r="BK184" i="3"/>
  <c r="Q233" i="4"/>
  <c r="R150" i="4"/>
  <c r="Q165" i="4"/>
  <c r="Q180" i="4"/>
  <c r="Q242" i="4"/>
  <c r="Q183" i="4"/>
  <c r="Q135" i="4"/>
  <c r="R161" i="4"/>
  <c r="R208" i="4"/>
  <c r="R143" i="4"/>
  <c r="R194" i="4"/>
  <c r="R202" i="4"/>
  <c r="Q133" i="4"/>
  <c r="Q226" i="4"/>
  <c r="R192" i="4"/>
  <c r="Q188" i="4"/>
  <c r="R207" i="4"/>
  <c r="R152" i="4"/>
  <c r="Q177" i="4"/>
  <c r="K236" i="4"/>
  <c r="BE236" i="4"/>
  <c r="BK205" i="4"/>
  <c r="K233" i="4"/>
  <c r="BE233" i="4" s="1"/>
  <c r="BK166" i="4"/>
  <c r="BE201" i="4"/>
  <c r="BK174" i="4"/>
  <c r="K163" i="4"/>
  <c r="BE163" i="4" s="1"/>
  <c r="BK155" i="4"/>
  <c r="R220" i="5"/>
  <c r="R224" i="5"/>
  <c r="R191" i="5"/>
  <c r="R217" i="5"/>
  <c r="Q169" i="5"/>
  <c r="R142" i="5"/>
  <c r="R139" i="5"/>
  <c r="Q189" i="5"/>
  <c r="Q205" i="5"/>
  <c r="Q180" i="5"/>
  <c r="R231" i="5"/>
  <c r="R161" i="5"/>
  <c r="Q172" i="5"/>
  <c r="R173" i="5"/>
  <c r="R223" i="5"/>
  <c r="Q185" i="5"/>
  <c r="R152" i="5"/>
  <c r="Q197" i="5"/>
  <c r="BK229" i="5"/>
  <c r="BK231" i="5"/>
  <c r="K217" i="5"/>
  <c r="BE217" i="5" s="1"/>
  <c r="K155" i="5"/>
  <c r="BE155" i="5"/>
  <c r="BK206" i="5"/>
  <c r="BK200" i="5"/>
  <c r="K176" i="5"/>
  <c r="BE176" i="5"/>
  <c r="K150" i="5"/>
  <c r="BE150" i="5" s="1"/>
  <c r="K161" i="5"/>
  <c r="BE161" i="5"/>
  <c r="Q197" i="6"/>
  <c r="Q154" i="6"/>
  <c r="Q176" i="6"/>
  <c r="R217" i="6"/>
  <c r="R192" i="6"/>
  <c r="R213" i="6"/>
  <c r="Q157" i="6"/>
  <c r="R208" i="6"/>
  <c r="Q152" i="6"/>
  <c r="R243" i="2"/>
  <c r="R221" i="2"/>
  <c r="R206" i="2"/>
  <c r="Q194" i="2"/>
  <c r="Q176" i="2"/>
  <c r="Q160" i="2"/>
  <c r="R137" i="2"/>
  <c r="R260" i="2"/>
  <c r="R251" i="2"/>
  <c r="Q241" i="2"/>
  <c r="Q232" i="2"/>
  <c r="R223" i="2"/>
  <c r="Q209" i="2"/>
  <c r="Q193" i="2"/>
  <c r="Q166" i="2"/>
  <c r="Q144" i="2"/>
  <c r="BK246" i="2"/>
  <c r="BK243" i="2"/>
  <c r="BK158" i="2"/>
  <c r="BK178" i="2"/>
  <c r="BK260" i="2"/>
  <c r="BK167" i="2"/>
  <c r="BK249" i="2"/>
  <c r="BK182" i="2"/>
  <c r="BK191" i="2"/>
  <c r="BK166" i="2"/>
  <c r="BK213" i="2"/>
  <c r="K173" i="2"/>
  <c r="BE173" i="2" s="1"/>
  <c r="BK227" i="2"/>
  <c r="BK196" i="2"/>
  <c r="R226" i="3"/>
  <c r="R181" i="3"/>
  <c r="Q167" i="3"/>
  <c r="Q220" i="3"/>
  <c r="R179" i="3"/>
  <c r="Q145" i="3"/>
  <c r="R218" i="3"/>
  <c r="Q189" i="3"/>
  <c r="R230" i="3"/>
  <c r="Q200" i="3"/>
  <c r="R143" i="3"/>
  <c r="R197" i="3"/>
  <c r="R158" i="3"/>
  <c r="Q192" i="3"/>
  <c r="R133" i="3"/>
  <c r="R205" i="3"/>
  <c r="R235" i="3"/>
  <c r="R138" i="3"/>
  <c r="Q230" i="3"/>
  <c r="Q186" i="3"/>
  <c r="Q229" i="3"/>
  <c r="Q161" i="3"/>
  <c r="Q198" i="3"/>
  <c r="Q159" i="3"/>
  <c r="BK208" i="3"/>
  <c r="BK211" i="3"/>
  <c r="K215" i="3"/>
  <c r="BE215" i="3" s="1"/>
  <c r="BK224" i="3"/>
  <c r="K193" i="3"/>
  <c r="BE193" i="3" s="1"/>
  <c r="K202" i="3"/>
  <c r="BE202" i="3" s="1"/>
  <c r="K216" i="3"/>
  <c r="BE216" i="3"/>
  <c r="BK146" i="3"/>
  <c r="BK135" i="3"/>
  <c r="K143" i="3"/>
  <c r="BE143" i="3"/>
  <c r="Q160" i="4"/>
  <c r="R195" i="4"/>
  <c r="Q164" i="4"/>
  <c r="Q191" i="4"/>
  <c r="Q141" i="4"/>
  <c r="Q202" i="4"/>
  <c r="Q216" i="4"/>
  <c r="Q139" i="4"/>
  <c r="R233" i="4"/>
  <c r="Q249" i="4"/>
  <c r="R157" i="4"/>
  <c r="Q228" i="4"/>
  <c r="Q200" i="4"/>
  <c r="Q230" i="4"/>
  <c r="Q172" i="4"/>
  <c r="R220" i="4"/>
  <c r="Q162" i="4"/>
  <c r="R230" i="4"/>
  <c r="R135" i="4"/>
  <c r="BK208" i="4"/>
  <c r="BK209" i="4"/>
  <c r="BE146" i="4"/>
  <c r="K226" i="4"/>
  <c r="BE226" i="4" s="1"/>
  <c r="BK141" i="4"/>
  <c r="BK139" i="4"/>
  <c r="K151" i="4"/>
  <c r="BE151" i="4" s="1"/>
  <c r="Q222" i="5"/>
  <c r="R146" i="5"/>
  <c r="Q212" i="5"/>
  <c r="R198" i="5"/>
  <c r="Q135" i="5"/>
  <c r="R143" i="5"/>
  <c r="Q235" i="5"/>
  <c r="R174" i="5"/>
  <c r="Q217" i="5"/>
  <c r="Q151" i="5"/>
  <c r="Q245" i="5"/>
  <c r="R168" i="5"/>
  <c r="R216" i="5"/>
  <c r="R193" i="5"/>
  <c r="Q215" i="5"/>
  <c r="R150" i="5"/>
  <c r="Q218" i="5"/>
  <c r="R186" i="5"/>
  <c r="Q219" i="5"/>
  <c r="BK242" i="5"/>
  <c r="K145" i="5"/>
  <c r="BE145" i="5"/>
  <c r="K207" i="5"/>
  <c r="BE207" i="5" s="1"/>
  <c r="K219" i="5"/>
  <c r="BE219" i="5"/>
  <c r="BK164" i="5"/>
  <c r="K209" i="5"/>
  <c r="BE209" i="5"/>
  <c r="K220" i="5"/>
  <c r="BE220" i="5" s="1"/>
  <c r="BK180" i="5"/>
  <c r="BK168" i="5"/>
  <c r="BK143" i="5"/>
  <c r="R193" i="6"/>
  <c r="R157" i="6"/>
  <c r="Q245" i="6"/>
  <c r="Q195" i="6"/>
  <c r="R242" i="6"/>
  <c r="R176" i="6"/>
  <c r="R215" i="6"/>
  <c r="R160" i="6"/>
  <c r="Q232" i="6"/>
  <c r="R173" i="6"/>
  <c r="R212" i="6"/>
  <c r="R222" i="6"/>
  <c r="R224" i="6"/>
  <c r="R200" i="6"/>
  <c r="R154" i="6"/>
  <c r="Q139" i="6"/>
  <c r="K244" i="6"/>
  <c r="BE244" i="6" s="1"/>
  <c r="K218" i="6"/>
  <c r="BE218" i="6" s="1"/>
  <c r="K227" i="6"/>
  <c r="BE227" i="6" s="1"/>
  <c r="BK196" i="6"/>
  <c r="K203" i="6"/>
  <c r="BE203" i="6" s="1"/>
  <c r="BK170" i="6"/>
  <c r="K153" i="6"/>
  <c r="BE153" i="6"/>
  <c r="K133" i="6"/>
  <c r="BE133" i="6" s="1"/>
  <c r="BK139" i="6"/>
  <c r="R219" i="7"/>
  <c r="Q195" i="7"/>
  <c r="R246" i="7"/>
  <c r="Q174" i="7"/>
  <c r="R231" i="7"/>
  <c r="R241" i="7"/>
  <c r="Q217" i="7"/>
  <c r="Q149" i="7"/>
  <c r="R220" i="7"/>
  <c r="R167" i="7"/>
  <c r="R200" i="7"/>
  <c r="Q138" i="7"/>
  <c r="R181" i="7"/>
  <c r="Q237" i="7"/>
  <c r="R194" i="7"/>
  <c r="R154" i="7"/>
  <c r="R230" i="7"/>
  <c r="R145" i="7"/>
  <c r="R213" i="7"/>
  <c r="R182" i="7"/>
  <c r="Q241" i="7"/>
  <c r="R191" i="7"/>
  <c r="K248" i="7"/>
  <c r="BE248" i="7"/>
  <c r="BK237" i="7"/>
  <c r="K155" i="7"/>
  <c r="BE155" i="7" s="1"/>
  <c r="BK236" i="7"/>
  <c r="BK182" i="7"/>
  <c r="BK212" i="7"/>
  <c r="BK159" i="7"/>
  <c r="BK201" i="7"/>
  <c r="K164" i="7"/>
  <c r="BE164" i="7" s="1"/>
  <c r="R246" i="2"/>
  <c r="Q222" i="2"/>
  <c r="Q206" i="2"/>
  <c r="Q182" i="2"/>
  <c r="R159" i="2"/>
  <c r="R141" i="2"/>
  <c r="Q271" i="2"/>
  <c r="R254" i="2"/>
  <c r="Q247" i="2"/>
  <c r="R194" i="2"/>
  <c r="Q180" i="2"/>
  <c r="Q154" i="2"/>
  <c r="Q269" i="2"/>
  <c r="Q221" i="2"/>
  <c r="R163" i="2"/>
  <c r="Q214" i="2"/>
  <c r="R180" i="2"/>
  <c r="Q170" i="2"/>
  <c r="K263" i="2"/>
  <c r="BE263" i="2" s="1"/>
  <c r="K189" i="2"/>
  <c r="BE189" i="2"/>
  <c r="BK258" i="2"/>
  <c r="K203" i="2"/>
  <c r="BE203" i="2" s="1"/>
  <c r="BK217" i="2"/>
  <c r="BK156" i="2"/>
  <c r="BK226" i="2"/>
  <c r="BK152" i="2"/>
  <c r="BK180" i="2"/>
  <c r="K251" i="2"/>
  <c r="BE251" i="2" s="1"/>
  <c r="BK133" i="2"/>
  <c r="R201" i="3"/>
  <c r="BK247" i="3"/>
  <c r="BK205" i="3"/>
  <c r="K178" i="3"/>
  <c r="BE178" i="3"/>
  <c r="BK187" i="3"/>
  <c r="K189" i="3"/>
  <c r="BE189" i="3" s="1"/>
  <c r="K151" i="3"/>
  <c r="BE151" i="3"/>
  <c r="K227" i="3"/>
  <c r="BE227" i="3" s="1"/>
  <c r="BK165" i="3"/>
  <c r="K166" i="3"/>
  <c r="BE166" i="3" s="1"/>
  <c r="R228" i="4"/>
  <c r="Q153" i="4"/>
  <c r="Q209" i="4"/>
  <c r="R246" i="4"/>
  <c r="Q168" i="4"/>
  <c r="Q222" i="4"/>
  <c r="Q182" i="4"/>
  <c r="Q210" i="4"/>
  <c r="R236" i="4"/>
  <c r="R162" i="4"/>
  <c r="Q201" i="4"/>
  <c r="Q137" i="4"/>
  <c r="Q234" i="4"/>
  <c r="R241" i="4"/>
  <c r="Q174" i="4"/>
  <c r="R132" i="4"/>
  <c r="R193" i="4"/>
  <c r="R234" i="4"/>
  <c r="R167" i="4"/>
  <c r="BK229" i="4"/>
  <c r="K231" i="4"/>
  <c r="BE231" i="4"/>
  <c r="K171" i="4"/>
  <c r="BE171" i="4" s="1"/>
  <c r="BE206" i="4"/>
  <c r="BK221" i="4"/>
  <c r="BK212" i="4"/>
  <c r="K220" i="4"/>
  <c r="BE220" i="4"/>
  <c r="BK164" i="4"/>
  <c r="R159" i="5"/>
  <c r="Q229" i="5"/>
  <c r="Q221" i="5"/>
  <c r="Q155" i="5"/>
  <c r="R185" i="5"/>
  <c r="R170" i="5"/>
  <c r="R169" i="5"/>
  <c r="Q203" i="5"/>
  <c r="R244" i="5"/>
  <c r="R155" i="5"/>
  <c r="Q209" i="5"/>
  <c r="R140" i="5"/>
  <c r="Q179" i="5"/>
  <c r="Q244" i="5"/>
  <c r="R195" i="5"/>
  <c r="Q154" i="5"/>
  <c r="Q183" i="5"/>
  <c r="K235" i="5"/>
  <c r="BE235" i="5" s="1"/>
  <c r="BE244" i="5"/>
  <c r="BK159" i="5"/>
  <c r="BK205" i="5"/>
  <c r="BK224" i="5"/>
  <c r="K173" i="5"/>
  <c r="BE173" i="5"/>
  <c r="BK211" i="5"/>
  <c r="K158" i="5"/>
  <c r="BE158" i="5"/>
  <c r="BK170" i="5"/>
  <c r="R218" i="6"/>
  <c r="R168" i="6"/>
  <c r="Q187" i="6"/>
  <c r="R231" i="6"/>
  <c r="Q185" i="6"/>
  <c r="Q238" i="6"/>
  <c r="R185" i="6"/>
  <c r="Q226" i="6"/>
  <c r="R164" i="6"/>
  <c r="Q237" i="6"/>
  <c r="Q206" i="6"/>
  <c r="R172" i="6"/>
  <c r="Q216" i="6"/>
  <c r="R146" i="6"/>
  <c r="R191" i="6"/>
  <c r="Q227" i="6"/>
  <c r="R159" i="6"/>
  <c r="Q190" i="6"/>
  <c r="Q162" i="6"/>
  <c r="Q140" i="6"/>
  <c r="K200" i="6"/>
  <c r="BE200" i="6" s="1"/>
  <c r="K223" i="6"/>
  <c r="BE223" i="6"/>
  <c r="BK165" i="6"/>
  <c r="BK228" i="6"/>
  <c r="K207" i="6"/>
  <c r="BE207" i="6"/>
  <c r="BK225" i="6"/>
  <c r="BK213" i="6"/>
  <c r="BK187" i="6"/>
  <c r="K201" i="6"/>
  <c r="BE201" i="6" s="1"/>
  <c r="K195" i="6"/>
  <c r="BE195" i="6"/>
  <c r="BK163" i="6"/>
  <c r="K164" i="6"/>
  <c r="BE164" i="6" s="1"/>
  <c r="R209" i="7"/>
  <c r="Q158" i="7"/>
  <c r="Q223" i="7"/>
  <c r="R151" i="7"/>
  <c r="R218" i="7"/>
  <c r="R147" i="7"/>
  <c r="R212" i="7"/>
  <c r="Q150" i="7"/>
  <c r="Q201" i="7"/>
  <c r="Q239" i="7"/>
  <c r="BK160" i="7"/>
  <c r="Q236" i="7"/>
  <c r="R176" i="7"/>
  <c r="R248" i="7"/>
  <c r="R196" i="7"/>
  <c r="R165" i="7"/>
  <c r="R215" i="7"/>
  <c r="Q140" i="7"/>
  <c r="R190" i="7"/>
  <c r="Q162" i="7"/>
  <c r="Q225" i="7"/>
  <c r="Q192" i="7"/>
  <c r="K249" i="7"/>
  <c r="BE249" i="7" s="1"/>
  <c r="K243" i="7"/>
  <c r="BE243" i="7"/>
  <c r="BK173" i="7"/>
  <c r="K161" i="7"/>
  <c r="BE161" i="7"/>
  <c r="K196" i="7"/>
  <c r="BE196" i="7" s="1"/>
  <c r="K220" i="7"/>
  <c r="BE220" i="7"/>
  <c r="K225" i="7"/>
  <c r="BE225" i="7" s="1"/>
  <c r="K145" i="7"/>
  <c r="BE145" i="7"/>
  <c r="BK177" i="7"/>
  <c r="BK169" i="7"/>
  <c r="K153" i="7"/>
  <c r="BE153" i="7"/>
  <c r="R237" i="2"/>
  <c r="R209" i="2"/>
  <c r="R188" i="2"/>
  <c r="Q151" i="2"/>
  <c r="Q260" i="2"/>
  <c r="Q249" i="2"/>
  <c r="R238" i="2"/>
  <c r="R215" i="2"/>
  <c r="Q207" i="2"/>
  <c r="Q195" i="2"/>
  <c r="Q155" i="2"/>
  <c r="R139" i="2"/>
  <c r="R266" i="2"/>
  <c r="Q256" i="2"/>
  <c r="R233" i="2"/>
  <c r="R204" i="2"/>
  <c r="Q164" i="2"/>
  <c r="Q140" i="2"/>
  <c r="Q229" i="2"/>
  <c r="R198" i="2"/>
  <c r="R275" i="2"/>
  <c r="R213" i="2"/>
  <c r="Q172" i="2"/>
  <c r="Q150" i="2"/>
  <c r="K212" i="2"/>
  <c r="BE212" i="2" s="1"/>
  <c r="BK137" i="2"/>
  <c r="BK228" i="2"/>
  <c r="K141" i="2"/>
  <c r="BE141" i="2" s="1"/>
  <c r="BK207" i="2"/>
  <c r="BK138" i="2"/>
  <c r="BK164" i="2"/>
  <c r="BK209" i="2"/>
  <c r="BK199" i="2"/>
  <c r="K154" i="2"/>
  <c r="BE154" i="2" s="1"/>
  <c r="BK241" i="2"/>
  <c r="BK157" i="2"/>
  <c r="BK183" i="2"/>
  <c r="K139" i="2"/>
  <c r="BE139" i="2" s="1"/>
  <c r="K202" i="2"/>
  <c r="BE202" i="2" s="1"/>
  <c r="K220" i="2"/>
  <c r="BE220" i="2" s="1"/>
  <c r="BK159" i="2"/>
  <c r="R178" i="3"/>
  <c r="R141" i="3"/>
  <c r="R212" i="3"/>
  <c r="R188" i="3"/>
  <c r="R137" i="3"/>
  <c r="R216" i="3"/>
  <c r="Q179" i="3"/>
  <c r="Q248" i="3"/>
  <c r="Q191" i="3"/>
  <c r="R225" i="3"/>
  <c r="R185" i="3"/>
  <c r="R151" i="3"/>
  <c r="R196" i="3"/>
  <c r="Q140" i="3"/>
  <c r="Q214" i="3"/>
  <c r="Q138" i="3"/>
  <c r="R228" i="3"/>
  <c r="R250" i="3"/>
  <c r="Q245" i="3"/>
  <c r="Q215" i="3"/>
  <c r="Q194" i="3"/>
  <c r="Q217" i="3"/>
  <c r="R157" i="3"/>
  <c r="Q209" i="3"/>
  <c r="R153" i="3"/>
  <c r="BK232" i="3"/>
  <c r="K177" i="3"/>
  <c r="BE177" i="3"/>
  <c r="BK230" i="3"/>
  <c r="K168" i="3"/>
  <c r="BE168" i="3" s="1"/>
  <c r="K213" i="3"/>
  <c r="BE213" i="3"/>
  <c r="BK139" i="3"/>
  <c r="BK142" i="3"/>
  <c r="K220" i="3"/>
  <c r="BE220" i="3"/>
  <c r="BK167" i="3"/>
  <c r="K155" i="3"/>
  <c r="BE155" i="3"/>
  <c r="R172" i="4"/>
  <c r="Q212" i="4"/>
  <c r="R174" i="4"/>
  <c r="Q219" i="4"/>
  <c r="R149" i="4"/>
  <c r="Q221" i="4"/>
  <c r="Q179" i="4"/>
  <c r="Q132" i="4"/>
  <c r="R199" i="4"/>
  <c r="R235" i="4"/>
  <c r="Q158" i="4"/>
  <c r="Q198" i="4"/>
  <c r="R163" i="4"/>
  <c r="R218" i="4"/>
  <c r="R185" i="4"/>
  <c r="R223" i="4"/>
  <c r="R169" i="4"/>
  <c r="R213" i="4"/>
  <c r="R159" i="4"/>
  <c r="R203" i="4"/>
  <c r="BK248" i="4"/>
  <c r="K222" i="4"/>
  <c r="BE222" i="4" s="1"/>
  <c r="K225" i="4"/>
  <c r="BE225" i="4"/>
  <c r="K227" i="4"/>
  <c r="BE227" i="4" s="1"/>
  <c r="BK165" i="4"/>
  <c r="K173" i="4"/>
  <c r="BE173" i="4" s="1"/>
  <c r="BK195" i="4"/>
  <c r="BK190" i="4"/>
  <c r="BK159" i="4"/>
  <c r="K137" i="4"/>
  <c r="BE137" i="4" s="1"/>
  <c r="R189" i="5"/>
  <c r="R209" i="5"/>
  <c r="Q220" i="5"/>
  <c r="Q170" i="5"/>
  <c r="Q198" i="5"/>
  <c r="Q210" i="5"/>
  <c r="Q159" i="5"/>
  <c r="R197" i="5"/>
  <c r="R132" i="5"/>
  <c r="Q204" i="5"/>
  <c r="Q194" i="5"/>
  <c r="Q201" i="5"/>
  <c r="R167" i="5"/>
  <c r="Q211" i="5"/>
  <c r="Q173" i="5"/>
  <c r="R211" i="5"/>
  <c r="BK240" i="5"/>
  <c r="K157" i="5"/>
  <c r="BE157" i="5"/>
  <c r="BK193" i="5"/>
  <c r="BK228" i="5"/>
  <c r="BK194" i="5"/>
  <c r="K213" i="5"/>
  <c r="BE213" i="5" s="1"/>
  <c r="K188" i="5"/>
  <c r="BE188" i="5"/>
  <c r="K162" i="5"/>
  <c r="BE162" i="5" s="1"/>
  <c r="K140" i="5"/>
  <c r="BE140" i="5" s="1"/>
  <c r="R214" i="6"/>
  <c r="R140" i="6"/>
  <c r="R158" i="6"/>
  <c r="Q204" i="6"/>
  <c r="R141" i="6"/>
  <c r="Q191" i="6"/>
  <c r="R219" i="6"/>
  <c r="Q145" i="6"/>
  <c r="K213" i="6"/>
  <c r="Q196" i="6"/>
  <c r="Q170" i="6"/>
  <c r="Q219" i="6"/>
  <c r="R170" i="6"/>
  <c r="R223" i="6"/>
  <c r="R206" i="6"/>
  <c r="Q231" i="6"/>
  <c r="Q192" i="6"/>
  <c r="Q142" i="6"/>
  <c r="Q188" i="6"/>
  <c r="Q149" i="6"/>
  <c r="R133" i="6"/>
  <c r="K184" i="6"/>
  <c r="BE184" i="6"/>
  <c r="K181" i="6"/>
  <c r="BE181" i="6"/>
  <c r="BK185" i="6"/>
  <c r="BK197" i="6"/>
  <c r="BK182" i="6"/>
  <c r="BK198" i="6"/>
  <c r="BK169" i="6"/>
  <c r="BK172" i="6"/>
  <c r="Q211" i="7"/>
  <c r="R140" i="7"/>
  <c r="R168" i="7"/>
  <c r="Q204" i="7"/>
  <c r="R238" i="7"/>
  <c r="Q147" i="7"/>
  <c r="Q219" i="7"/>
  <c r="Q172" i="7"/>
  <c r="R236" i="7"/>
  <c r="R144" i="7"/>
  <c r="Q197" i="7"/>
  <c r="R256" i="7"/>
  <c r="Q221" i="7"/>
  <c r="Q184" i="7"/>
  <c r="Q135" i="7"/>
  <c r="R214" i="7"/>
  <c r="R235" i="7"/>
  <c r="R192" i="7"/>
  <c r="R166" i="7"/>
  <c r="Q187" i="7"/>
  <c r="BK230" i="7"/>
  <c r="BK179" i="7"/>
  <c r="K228" i="7"/>
  <c r="BE228" i="7"/>
  <c r="K202" i="7"/>
  <c r="BE202" i="7"/>
  <c r="BK232" i="7"/>
  <c r="BK187" i="7"/>
  <c r="K215" i="7"/>
  <c r="BE215" i="7"/>
  <c r="BK198" i="7"/>
  <c r="K189" i="7"/>
  <c r="BE189" i="7" s="1"/>
  <c r="BK197" i="7"/>
  <c r="R244" i="2"/>
  <c r="Q227" i="2"/>
  <c r="Q217" i="2"/>
  <c r="Q202" i="2"/>
  <c r="R166" i="2"/>
  <c r="R144" i="2"/>
  <c r="AU94" i="1"/>
  <c r="R227" i="2"/>
  <c r="R208" i="2"/>
  <c r="R183" i="2"/>
  <c r="R171" i="2"/>
  <c r="Q147" i="2"/>
  <c r="R135" i="2"/>
  <c r="Q266" i="2"/>
  <c r="R247" i="2"/>
  <c r="R205" i="2"/>
  <c r="R186" i="2"/>
  <c r="Q174" i="2"/>
  <c r="R132" i="2"/>
  <c r="Q213" i="2"/>
  <c r="R153" i="2"/>
  <c r="Q251" i="2"/>
  <c r="Q175" i="2"/>
  <c r="Q138" i="2"/>
  <c r="BK206" i="2"/>
  <c r="K148" i="2"/>
  <c r="BE148" i="2" s="1"/>
  <c r="BK244" i="2"/>
  <c r="K179" i="2"/>
  <c r="BE179" i="2"/>
  <c r="K253" i="2"/>
  <c r="BE253" i="2"/>
  <c r="K174" i="2"/>
  <c r="BE174" i="2"/>
  <c r="BK169" i="2"/>
  <c r="K218" i="2"/>
  <c r="BE218" i="2" s="1"/>
  <c r="BK221" i="2"/>
  <c r="BK143" i="2"/>
  <c r="BK230" i="2"/>
  <c r="K200" i="2"/>
  <c r="BE200" i="2"/>
  <c r="K186" i="3"/>
  <c r="R163" i="3"/>
  <c r="R194" i="3"/>
  <c r="R155" i="3"/>
  <c r="R245" i="3"/>
  <c r="R206" i="3"/>
  <c r="Q218" i="3"/>
  <c r="R189" i="3"/>
  <c r="Q208" i="3"/>
  <c r="Q174" i="3"/>
  <c r="Q135" i="3"/>
  <c r="R217" i="3"/>
  <c r="R139" i="3"/>
  <c r="R183" i="3"/>
  <c r="Q238" i="3"/>
  <c r="R177" i="3"/>
  <c r="R229" i="3"/>
  <c r="Q171" i="3"/>
  <c r="R252" i="3"/>
  <c r="Q231" i="3"/>
  <c r="Q205" i="3"/>
  <c r="Q136" i="3"/>
  <c r="Q211" i="3"/>
  <c r="Q228" i="3"/>
  <c r="Q163" i="3"/>
  <c r="K248" i="3"/>
  <c r="BE248" i="3" s="1"/>
  <c r="BK182" i="3"/>
  <c r="BK219" i="3"/>
  <c r="BK150" i="3"/>
  <c r="BK164" i="3"/>
  <c r="BK218" i="3"/>
  <c r="K209" i="3"/>
  <c r="BE209" i="3"/>
  <c r="K217" i="3"/>
  <c r="BE217" i="3"/>
  <c r="K163" i="3"/>
  <c r="BE163" i="3"/>
  <c r="BK145" i="3"/>
  <c r="BK162" i="3"/>
  <c r="Q244" i="4"/>
  <c r="R182" i="4"/>
  <c r="Q143" i="4"/>
  <c r="R151" i="4"/>
  <c r="R184" i="4"/>
  <c r="R142" i="4"/>
  <c r="R171" i="4"/>
  <c r="Q208" i="4"/>
  <c r="R138" i="4"/>
  <c r="R153" i="4"/>
  <c r="Q197" i="4"/>
  <c r="Q204" i="4"/>
  <c r="R249" i="4"/>
  <c r="R201" i="4"/>
  <c r="Q229" i="4"/>
  <c r="R183" i="4"/>
  <c r="R160" i="4"/>
  <c r="R155" i="4"/>
  <c r="Q152" i="4"/>
  <c r="BK170" i="4"/>
  <c r="BK224" i="4"/>
  <c r="K187" i="4"/>
  <c r="BE187" i="4" s="1"/>
  <c r="K228" i="4"/>
  <c r="BE228" i="4"/>
  <c r="K158" i="4"/>
  <c r="BE158" i="4" s="1"/>
  <c r="BK154" i="4"/>
  <c r="BK172" i="4"/>
  <c r="Q152" i="5"/>
  <c r="Q174" i="5"/>
  <c r="R137" i="5"/>
  <c r="R165" i="5"/>
  <c r="R138" i="5"/>
  <c r="R158" i="5"/>
  <c r="Q143" i="5"/>
  <c r="R176" i="5"/>
  <c r="Q226" i="5"/>
  <c r="R245" i="5"/>
  <c r="Q153" i="5"/>
  <c r="Q208" i="5"/>
  <c r="R145" i="5"/>
  <c r="Q163" i="5"/>
  <c r="K165" i="5"/>
  <c r="BE165" i="5" s="1"/>
  <c r="BK191" i="5"/>
  <c r="K163" i="5"/>
  <c r="BE163" i="5"/>
  <c r="BK192" i="5"/>
  <c r="K202" i="5"/>
  <c r="BE202" i="5" s="1"/>
  <c r="K152" i="5"/>
  <c r="BE152" i="5"/>
  <c r="Q222" i="6"/>
  <c r="Q169" i="6"/>
  <c r="R179" i="6"/>
  <c r="R207" i="6"/>
  <c r="Q165" i="6"/>
  <c r="R199" i="6"/>
  <c r="R229" i="6"/>
  <c r="R201" i="6"/>
  <c r="R137" i="6"/>
  <c r="R195" i="6"/>
  <c r="Q141" i="6"/>
  <c r="Q209" i="6"/>
  <c r="R220" i="6"/>
  <c r="Q235" i="6"/>
  <c r="Q172" i="6"/>
  <c r="R197" i="6"/>
  <c r="Q171" i="6"/>
  <c r="Q146" i="6"/>
  <c r="K221" i="6"/>
  <c r="BE221" i="6"/>
  <c r="BK175" i="6"/>
  <c r="K160" i="6"/>
  <c r="BE160" i="6"/>
  <c r="BK209" i="6"/>
  <c r="BK206" i="6"/>
  <c r="K178" i="6"/>
  <c r="BE178" i="6"/>
  <c r="K149" i="6"/>
  <c r="BE149" i="6" s="1"/>
  <c r="Q224" i="7"/>
  <c r="R152" i="7"/>
  <c r="R199" i="7"/>
  <c r="Q155" i="7"/>
  <c r="Q214" i="7"/>
  <c r="Q159" i="7"/>
  <c r="Q222" i="7"/>
  <c r="Q141" i="7"/>
  <c r="Q203" i="7"/>
  <c r="Q152" i="7"/>
  <c r="R222" i="7"/>
  <c r="Q230" i="7"/>
  <c r="R249" i="7"/>
  <c r="Q220" i="7"/>
  <c r="R175" i="7"/>
  <c r="R131" i="7"/>
  <c r="R189" i="7"/>
  <c r="R253" i="7"/>
  <c r="R201" i="7"/>
  <c r="R159" i="7"/>
  <c r="Q205" i="7"/>
  <c r="BK255" i="7"/>
  <c r="BK238" i="7"/>
  <c r="K160" i="7"/>
  <c r="BE160" i="7" s="1"/>
  <c r="BK171" i="7"/>
  <c r="K231" i="7"/>
  <c r="BE231" i="7"/>
  <c r="BK166" i="7"/>
  <c r="BK172" i="7"/>
  <c r="BK193" i="7"/>
  <c r="K131" i="7"/>
  <c r="BE131" i="7" s="1"/>
  <c r="R164" i="2"/>
  <c r="Q139" i="2"/>
  <c r="R263" i="2"/>
  <c r="R256" i="2"/>
  <c r="Q242" i="2"/>
  <c r="Q233" i="2"/>
  <c r="Q218" i="2"/>
  <c r="R200" i="2"/>
  <c r="R181" i="2"/>
  <c r="R170" i="2"/>
  <c r="R154" i="2"/>
  <c r="R136" i="2"/>
  <c r="R273" i="2"/>
  <c r="R257" i="2"/>
  <c r="R248" i="2"/>
  <c r="R222" i="2"/>
  <c r="R189" i="2"/>
  <c r="R176" i="2"/>
  <c r="R147" i="2"/>
  <c r="Q234" i="2"/>
  <c r="Q203" i="2"/>
  <c r="R156" i="2"/>
  <c r="R269" i="2"/>
  <c r="R203" i="2"/>
  <c r="Q171" i="2"/>
  <c r="Q156" i="3"/>
  <c r="Q232" i="3"/>
  <c r="R200" i="3"/>
  <c r="Q236" i="3"/>
  <c r="Q152" i="3"/>
  <c r="R237" i="3"/>
  <c r="R192" i="3"/>
  <c r="R204" i="3"/>
  <c r="Q173" i="3"/>
  <c r="Q221" i="3"/>
  <c r="Q250" i="3"/>
  <c r="R203" i="3"/>
  <c r="Q254" i="3"/>
  <c r="Q177" i="3"/>
  <c r="Q237" i="3"/>
  <c r="R170" i="3"/>
  <c r="R214" i="3"/>
  <c r="R136" i="3"/>
  <c r="Q183" i="3"/>
  <c r="Q158" i="3"/>
  <c r="BK241" i="3"/>
  <c r="BK226" i="3"/>
  <c r="BK141" i="3"/>
  <c r="K231" i="3"/>
  <c r="BE231" i="3"/>
  <c r="K181" i="3"/>
  <c r="BE181" i="3"/>
  <c r="BK192" i="3"/>
  <c r="BK188" i="3"/>
  <c r="Q236" i="4"/>
  <c r="R146" i="4"/>
  <c r="Q146" i="4"/>
  <c r="R216" i="4"/>
  <c r="Q155" i="4"/>
  <c r="Q190" i="4"/>
  <c r="Q187" i="4"/>
  <c r="R145" i="4"/>
  <c r="R165" i="4"/>
  <c r="R219" i="4"/>
  <c r="R224" i="4"/>
  <c r="R177" i="4"/>
  <c r="Q205" i="4"/>
  <c r="R210" i="4"/>
  <c r="BK246" i="4"/>
  <c r="K218" i="4"/>
  <c r="BE218" i="4" s="1"/>
  <c r="K192" i="4"/>
  <c r="BE192" i="4" s="1"/>
  <c r="BK182" i="4"/>
  <c r="BK203" i="4"/>
  <c r="K194" i="4"/>
  <c r="BE194" i="4" s="1"/>
  <c r="BK191" i="4"/>
  <c r="K202" i="4"/>
  <c r="BE202" i="4"/>
  <c r="BK177" i="4"/>
  <c r="K150" i="4"/>
  <c r="BE150" i="4" s="1"/>
  <c r="R221" i="5"/>
  <c r="R136" i="5"/>
  <c r="Q216" i="5"/>
  <c r="Q139" i="5"/>
  <c r="R207" i="5"/>
  <c r="R163" i="5"/>
  <c r="Q161" i="5"/>
  <c r="Q193" i="5"/>
  <c r="R141" i="5"/>
  <c r="R194" i="5"/>
  <c r="R212" i="5"/>
  <c r="R242" i="5"/>
  <c r="R206" i="5"/>
  <c r="R180" i="5"/>
  <c r="R235" i="5"/>
  <c r="Q196" i="5"/>
  <c r="Q162" i="5"/>
  <c r="Q176" i="5"/>
  <c r="K237" i="5"/>
  <c r="BE237" i="5" s="1"/>
  <c r="BK138" i="5"/>
  <c r="BK166" i="5"/>
  <c r="K172" i="5"/>
  <c r="BE172" i="5" s="1"/>
  <c r="K223" i="5"/>
  <c r="BE223" i="5"/>
  <c r="K199" i="5"/>
  <c r="BE199" i="5" s="1"/>
  <c r="K167" i="5"/>
  <c r="BE167" i="5" s="1"/>
  <c r="BK149" i="5"/>
  <c r="BK186" i="5"/>
  <c r="Q225" i="6"/>
  <c r="R205" i="6"/>
  <c r="Q159" i="6"/>
  <c r="R190" i="6"/>
  <c r="Q214" i="6"/>
  <c r="Q156" i="6"/>
  <c r="R196" i="6"/>
  <c r="Q205" i="6"/>
  <c r="R143" i="6"/>
  <c r="R203" i="6"/>
  <c r="R149" i="6"/>
  <c r="Q143" i="6"/>
  <c r="R202" i="6"/>
  <c r="Q240" i="6"/>
  <c r="R187" i="6"/>
  <c r="Q244" i="6"/>
  <c r="R178" i="6"/>
  <c r="Q161" i="6"/>
  <c r="K238" i="6"/>
  <c r="BE238" i="6" s="1"/>
  <c r="BK194" i="6"/>
  <c r="K237" i="6"/>
  <c r="BE237" i="6" s="1"/>
  <c r="BK135" i="6"/>
  <c r="BK217" i="6"/>
  <c r="BK222" i="6"/>
  <c r="K132" i="6"/>
  <c r="BE132" i="6" s="1"/>
  <c r="K179" i="6"/>
  <c r="BE179" i="6"/>
  <c r="K159" i="6"/>
  <c r="BE159" i="6" s="1"/>
  <c r="R160" i="7"/>
  <c r="Q196" i="7"/>
  <c r="Q186" i="7"/>
  <c r="K230" i="7"/>
  <c r="R146" i="7"/>
  <c r="R228" i="7"/>
  <c r="R150" i="7"/>
  <c r="Q193" i="7"/>
  <c r="Q246" i="7"/>
  <c r="Q182" i="7"/>
  <c r="Q256" i="7"/>
  <c r="Q218" i="7"/>
  <c r="R141" i="7"/>
  <c r="Q178" i="7"/>
  <c r="Q209" i="7"/>
  <c r="R170" i="7"/>
  <c r="R224" i="7"/>
  <c r="BK251" i="7"/>
  <c r="K234" i="7"/>
  <c r="BE234" i="7" s="1"/>
  <c r="K222" i="7"/>
  <c r="BE222" i="7" s="1"/>
  <c r="K134" i="7"/>
  <c r="BE134" i="7" s="1"/>
  <c r="BK219" i="7"/>
  <c r="K211" i="7"/>
  <c r="BE211" i="7" s="1"/>
  <c r="BK204" i="7"/>
  <c r="BK194" i="7"/>
  <c r="BK181" i="7"/>
  <c r="Q276" i="2"/>
  <c r="Q230" i="2"/>
  <c r="R218" i="2"/>
  <c r="Q205" i="2"/>
  <c r="R193" i="2"/>
  <c r="R168" i="2"/>
  <c r="R158" i="2"/>
  <c r="Q135" i="2"/>
  <c r="Q261" i="2"/>
  <c r="R253" i="2"/>
  <c r="Q248" i="2"/>
  <c r="R240" i="2"/>
  <c r="R234" i="2"/>
  <c r="R226" i="2"/>
  <c r="Q211" i="2"/>
  <c r="Q186" i="2"/>
  <c r="Q167" i="2"/>
  <c r="R148" i="2"/>
  <c r="R133" i="2"/>
  <c r="Q263" i="2"/>
  <c r="Q253" i="2"/>
  <c r="Q244" i="2"/>
  <c r="Q208" i="2"/>
  <c r="Q188" i="2"/>
  <c r="R173" i="2"/>
  <c r="Q240" i="2"/>
  <c r="R210" i="2"/>
  <c r="R151" i="2"/>
  <c r="R250" i="2"/>
  <c r="Q196" i="2"/>
  <c r="Q159" i="2"/>
  <c r="F39" i="2"/>
  <c r="Q222" i="3"/>
  <c r="R140" i="3"/>
  <c r="R199" i="3"/>
  <c r="Q143" i="3"/>
  <c r="Q213" i="3"/>
  <c r="Q195" i="3"/>
  <c r="R166" i="3"/>
  <c r="Q219" i="3"/>
  <c r="R187" i="3"/>
  <c r="Q166" i="3"/>
  <c r="Q216" i="3"/>
  <c r="R221" i="3"/>
  <c r="Q157" i="3"/>
  <c r="Q235" i="3"/>
  <c r="Q204" i="3"/>
  <c r="R184" i="3"/>
  <c r="R195" i="3"/>
  <c r="K245" i="3"/>
  <c r="BE245" i="3"/>
  <c r="K157" i="3"/>
  <c r="BE157" i="3" s="1"/>
  <c r="BK207" i="3"/>
  <c r="K221" i="3"/>
  <c r="BE221" i="3"/>
  <c r="BK238" i="3"/>
  <c r="K179" i="3"/>
  <c r="BE179" i="3"/>
  <c r="BK195" i="3"/>
  <c r="BK204" i="3"/>
  <c r="BK199" i="3"/>
  <c r="BK136" i="3"/>
  <c r="R180" i="4"/>
  <c r="R242" i="4"/>
  <c r="Q184" i="4"/>
  <c r="Q217" i="4"/>
  <c r="Q218" i="4"/>
  <c r="Q136" i="4"/>
  <c r="Q203" i="4"/>
  <c r="R227" i="4"/>
  <c r="Q171" i="4"/>
  <c r="R187" i="4"/>
  <c r="R166" i="4"/>
  <c r="Q239" i="4"/>
  <c r="R239" i="4"/>
  <c r="R191" i="4"/>
  <c r="R136" i="4"/>
  <c r="R140" i="4"/>
  <c r="R217" i="4"/>
  <c r="Q149" i="4"/>
  <c r="K234" i="4"/>
  <c r="BE234" i="4"/>
  <c r="BK183" i="4"/>
  <c r="BK168" i="4"/>
  <c r="K138" i="4"/>
  <c r="BE138" i="4"/>
  <c r="K215" i="4"/>
  <c r="BE215" i="4" s="1"/>
  <c r="K149" i="4"/>
  <c r="BE149" i="4"/>
  <c r="K162" i="4"/>
  <c r="BE162" i="4" s="1"/>
  <c r="K196" i="4"/>
  <c r="BE196" i="4" s="1"/>
  <c r="BK152" i="4"/>
  <c r="Q145" i="5"/>
  <c r="Q206" i="5"/>
  <c r="R172" i="5"/>
  <c r="R192" i="5"/>
  <c r="R179" i="5"/>
  <c r="Q227" i="5"/>
  <c r="Q160" i="5"/>
  <c r="R204" i="5"/>
  <c r="Q141" i="5"/>
  <c r="Q242" i="5"/>
  <c r="Q149" i="5"/>
  <c r="Q207" i="5"/>
  <c r="R157" i="5"/>
  <c r="Q177" i="5"/>
  <c r="R226" i="5"/>
  <c r="Q202" i="5"/>
  <c r="R153" i="5"/>
  <c r="Q191" i="5"/>
  <c r="BK197" i="5"/>
  <c r="K238" i="5"/>
  <c r="BE238" i="5" s="1"/>
  <c r="K183" i="5"/>
  <c r="BE183" i="5"/>
  <c r="K208" i="5"/>
  <c r="BE208" i="5" s="1"/>
  <c r="K185" i="5"/>
  <c r="BE185" i="5"/>
  <c r="K201" i="5"/>
  <c r="BE201" i="5" s="1"/>
  <c r="BK171" i="5"/>
  <c r="K179" i="5"/>
  <c r="BE179" i="5"/>
  <c r="Q223" i="6"/>
  <c r="Q167" i="6"/>
  <c r="Q178" i="6"/>
  <c r="Q212" i="6"/>
  <c r="R182" i="6"/>
  <c r="R227" i="6"/>
  <c r="R184" i="6"/>
  <c r="R209" i="6"/>
  <c r="R151" i="6"/>
  <c r="R216" i="6"/>
  <c r="Q163" i="6"/>
  <c r="R188" i="6"/>
  <c r="R225" i="6"/>
  <c r="R244" i="6"/>
  <c r="R226" i="6"/>
  <c r="R240" i="6"/>
  <c r="Q132" i="6"/>
  <c r="R145" i="6"/>
  <c r="BK204" i="6"/>
  <c r="BK235" i="6"/>
  <c r="K152" i="6"/>
  <c r="BE152" i="6"/>
  <c r="K224" i="6"/>
  <c r="BE224" i="6"/>
  <c r="BK142" i="6"/>
  <c r="K137" i="6"/>
  <c r="BE137" i="6"/>
  <c r="BK140" i="6"/>
  <c r="BK168" i="6"/>
  <c r="BK190" i="6"/>
  <c r="K167" i="6"/>
  <c r="BE167" i="6"/>
  <c r="R203" i="7"/>
  <c r="R153" i="7"/>
  <c r="Q181" i="7"/>
  <c r="Q142" i="7"/>
  <c r="R197" i="7"/>
  <c r="R233" i="7"/>
  <c r="Q206" i="7"/>
  <c r="Q139" i="7"/>
  <c r="Q173" i="7"/>
  <c r="Q240" i="7"/>
  <c r="Q153" i="7"/>
  <c r="R187" i="7"/>
  <c r="Q253" i="7"/>
  <c r="R204" i="7"/>
  <c r="Q234" i="7"/>
  <c r="Q191" i="7"/>
  <c r="R234" i="7"/>
  <c r="R142" i="7"/>
  <c r="Q216" i="7"/>
  <c r="Q154" i="7"/>
  <c r="K223" i="7"/>
  <c r="BE223" i="7"/>
  <c r="BK235" i="7"/>
  <c r="BK233" i="7"/>
  <c r="K163" i="7"/>
  <c r="BE163" i="7"/>
  <c r="K213" i="7"/>
  <c r="BE213" i="7"/>
  <c r="BK203" i="7"/>
  <c r="K142" i="7"/>
  <c r="BE142" i="7"/>
  <c r="BK149" i="7"/>
  <c r="BK144" i="7"/>
  <c r="K175" i="7"/>
  <c r="BE175" i="7"/>
  <c r="K147" i="7"/>
  <c r="BE147" i="7" s="1"/>
  <c r="K192" i="6"/>
  <c r="BE192" i="6"/>
  <c r="K146" i="6"/>
  <c r="BE146" i="6" s="1"/>
  <c r="Q168" i="7"/>
  <c r="R225" i="7"/>
  <c r="Q156" i="7"/>
  <c r="R217" i="7"/>
  <c r="Q167" i="7"/>
  <c r="Q227" i="7"/>
  <c r="Q151" i="7"/>
  <c r="R240" i="7"/>
  <c r="Q164" i="7"/>
  <c r="Q238" i="7"/>
  <c r="Q175" i="7"/>
  <c r="R216" i="7"/>
  <c r="R172" i="7"/>
  <c r="Q210" i="7"/>
  <c r="R163" i="7"/>
  <c r="R226" i="7"/>
  <c r="Q251" i="7"/>
  <c r="R184" i="7"/>
  <c r="Q160" i="7"/>
  <c r="Q194" i="7"/>
  <c r="K256" i="7"/>
  <c r="BE256" i="7"/>
  <c r="K210" i="7"/>
  <c r="BE210" i="7" s="1"/>
  <c r="BK229" i="7"/>
  <c r="K178" i="7"/>
  <c r="BE178" i="7"/>
  <c r="BK154" i="7"/>
  <c r="BK205" i="7"/>
  <c r="K224" i="7"/>
  <c r="BE224" i="7"/>
  <c r="BK150" i="7"/>
  <c r="BK168" i="7"/>
  <c r="BK186" i="7"/>
  <c r="BK162" i="7"/>
  <c r="Q238" i="2"/>
  <c r="Q228" i="2"/>
  <c r="R219" i="2"/>
  <c r="Q215" i="2"/>
  <c r="R195" i="2"/>
  <c r="R167" i="2"/>
  <c r="R157" i="2"/>
  <c r="Q133" i="2"/>
  <c r="R258" i="2"/>
  <c r="Q243" i="2"/>
  <c r="Q231" i="2"/>
  <c r="R217" i="2"/>
  <c r="R199" i="2"/>
  <c r="R178" i="2"/>
  <c r="R161" i="2"/>
  <c r="Q137" i="2"/>
  <c r="Q268" i="2"/>
  <c r="R249" i="2"/>
  <c r="Q212" i="2"/>
  <c r="Q183" i="2"/>
  <c r="R162" i="2"/>
  <c r="K243" i="2"/>
  <c r="R207" i="2"/>
  <c r="Q157" i="2"/>
  <c r="Q219" i="2"/>
  <c r="Q178" i="2"/>
  <c r="Q153" i="2"/>
  <c r="K257" i="2"/>
  <c r="BE257" i="2" s="1"/>
  <c r="K195" i="2"/>
  <c r="BE195" i="2"/>
  <c r="K132" i="2"/>
  <c r="BE132" i="2" s="1"/>
  <c r="K236" i="2"/>
  <c r="BE236" i="2"/>
  <c r="BK155" i="2"/>
  <c r="BK240" i="2"/>
  <c r="BK184" i="2"/>
  <c r="BK181" i="2"/>
  <c r="BK234" i="2"/>
  <c r="BK153" i="2"/>
  <c r="K194" i="2"/>
  <c r="BE194" i="2"/>
  <c r="BK242" i="2"/>
  <c r="K233" i="2"/>
  <c r="BE233" i="2"/>
  <c r="BK186" i="2"/>
  <c r="Q241" i="3"/>
  <c r="Q182" i="3"/>
  <c r="Q168" i="3"/>
  <c r="Q137" i="3"/>
  <c r="R160" i="3"/>
  <c r="R224" i="3"/>
  <c r="Q190" i="3"/>
  <c r="Q160" i="3"/>
  <c r="K211" i="3"/>
  <c r="Q150" i="3"/>
  <c r="R215" i="3"/>
  <c r="Q181" i="3"/>
  <c r="Q141" i="3"/>
  <c r="Q197" i="3"/>
  <c r="Q188" i="3"/>
  <c r="R227" i="3"/>
  <c r="Q252" i="3"/>
  <c r="Q176" i="3"/>
  <c r="Q206" i="3"/>
  <c r="R167" i="3"/>
  <c r="R238" i="3"/>
  <c r="Q210" i="3"/>
  <c r="R135" i="3"/>
  <c r="R154" i="3"/>
  <c r="R193" i="3"/>
  <c r="R156" i="3"/>
  <c r="BK242" i="3"/>
  <c r="BK153" i="3"/>
  <c r="K194" i="3"/>
  <c r="BE194" i="3" s="1"/>
  <c r="BK190" i="3"/>
  <c r="BK186" i="3"/>
  <c r="BK214" i="3"/>
  <c r="BK210" i="3"/>
  <c r="K158" i="3"/>
  <c r="BE158" i="3"/>
  <c r="K185" i="3"/>
  <c r="BE185" i="3" s="1"/>
  <c r="R198" i="4"/>
  <c r="Q227" i="4"/>
  <c r="Q169" i="4"/>
  <c r="Q241" i="4"/>
  <c r="R137" i="4"/>
  <c r="Q185" i="4"/>
  <c r="R225" i="4"/>
  <c r="R141" i="4"/>
  <c r="Q196" i="4"/>
  <c r="R215" i="4"/>
  <c r="Q170" i="4"/>
  <c r="Q223" i="4"/>
  <c r="Q167" i="4"/>
  <c r="Q140" i="4"/>
  <c r="Q224" i="4"/>
  <c r="Q142" i="4"/>
  <c r="BK239" i="4"/>
  <c r="BK223" i="4"/>
  <c r="BK167" i="4"/>
  <c r="BK207" i="4"/>
  <c r="K145" i="4"/>
  <c r="BE145" i="4"/>
  <c r="BK216" i="4"/>
  <c r="K153" i="4"/>
  <c r="BE153" i="4"/>
  <c r="K142" i="4"/>
  <c r="BE142" i="4"/>
  <c r="R202" i="5"/>
  <c r="Q228" i="5"/>
  <c r="R240" i="5"/>
  <c r="Q168" i="5"/>
  <c r="R218" i="5"/>
  <c r="Q186" i="5"/>
  <c r="R135" i="5"/>
  <c r="Q192" i="5"/>
  <c r="Q232" i="5"/>
  <c r="Q138" i="5"/>
  <c r="Q225" i="5"/>
  <c r="R228" i="5"/>
  <c r="R162" i="5"/>
  <c r="R171" i="5"/>
  <c r="Q224" i="5"/>
  <c r="R200" i="5"/>
  <c r="Q165" i="5"/>
  <c r="R201" i="5"/>
  <c r="BK245" i="5"/>
  <c r="K182" i="5"/>
  <c r="BE182" i="5" s="1"/>
  <c r="BK227" i="5"/>
  <c r="K214" i="5"/>
  <c r="BE214" i="5"/>
  <c r="BK153" i="5"/>
  <c r="K139" i="5"/>
  <c r="BE139" i="5"/>
  <c r="K196" i="5"/>
  <c r="BE196" i="5" s="1"/>
  <c r="K132" i="5"/>
  <c r="BE132" i="5"/>
  <c r="BK154" i="5"/>
  <c r="R221" i="6"/>
  <c r="Q184" i="6"/>
  <c r="R135" i="6"/>
  <c r="R237" i="6"/>
  <c r="Q175" i="6"/>
  <c r="Q217" i="6"/>
  <c r="R165" i="6"/>
  <c r="Q199" i="6"/>
  <c r="R150" i="6"/>
  <c r="R211" i="6"/>
  <c r="R175" i="6"/>
  <c r="Q218" i="6"/>
  <c r="R138" i="6"/>
  <c r="R204" i="6"/>
  <c r="Q228" i="6"/>
  <c r="Q194" i="6"/>
  <c r="R139" i="6"/>
  <c r="R169" i="6"/>
  <c r="R152" i="6"/>
  <c r="K231" i="6"/>
  <c r="BE231" i="6" s="1"/>
  <c r="BK154" i="6"/>
  <c r="K215" i="6"/>
  <c r="BE215" i="6"/>
  <c r="BK229" i="6"/>
  <c r="BK220" i="6"/>
  <c r="BK150" i="6"/>
  <c r="BK214" i="6"/>
  <c r="K173" i="6"/>
  <c r="BE173" i="6"/>
  <c r="K188" i="6"/>
  <c r="BE188" i="6"/>
  <c r="R208" i="7"/>
  <c r="R132" i="7"/>
  <c r="R162" i="7"/>
  <c r="Q213" i="7"/>
  <c r="Q146" i="7"/>
  <c r="Q202" i="7"/>
  <c r="Q235" i="7"/>
  <c r="R171" i="7"/>
  <c r="R223" i="7"/>
  <c r="R143" i="7"/>
  <c r="Q179" i="7"/>
  <c r="Q215" i="7"/>
  <c r="R229" i="7"/>
  <c r="R156" i="7"/>
  <c r="Q166" i="7"/>
  <c r="R207" i="7"/>
  <c r="Q161" i="7"/>
  <c r="Q208" i="7"/>
  <c r="Q144" i="7"/>
  <c r="K207" i="7"/>
  <c r="BE207" i="7" s="1"/>
  <c r="BK217" i="7"/>
  <c r="BK200" i="7"/>
  <c r="BK140" i="7"/>
  <c r="BK240" i="7"/>
  <c r="BK216" i="7"/>
  <c r="K218" i="7"/>
  <c r="BE218" i="7"/>
  <c r="BK165" i="7"/>
  <c r="BK156" i="7"/>
  <c r="R236" i="2"/>
  <c r="R225" i="2"/>
  <c r="R211" i="2"/>
  <c r="Q197" i="2"/>
  <c r="R172" i="2"/>
  <c r="Q143" i="2"/>
  <c r="Q273" i="2"/>
  <c r="R179" i="2"/>
  <c r="Q163" i="2"/>
  <c r="BK235" i="2"/>
  <c r="BK208" i="2"/>
  <c r="BK135" i="2"/>
  <c r="BK224" i="2"/>
  <c r="K256" i="2"/>
  <c r="BE256" i="2"/>
  <c r="K261" i="2"/>
  <c r="BE261" i="2" s="1"/>
  <c r="K147" i="2"/>
  <c r="BE147" i="2"/>
  <c r="BK204" i="2"/>
  <c r="BK259" i="2"/>
  <c r="BK215" i="2"/>
  <c r="BK136" i="2"/>
  <c r="K175" i="2"/>
  <c r="BE175" i="2" s="1"/>
  <c r="BK198" i="2"/>
  <c r="K210" i="2"/>
  <c r="BE210" i="2"/>
  <c r="BK144" i="2"/>
  <c r="R202" i="3"/>
  <c r="R173" i="3"/>
  <c r="Q155" i="3"/>
  <c r="Q239" i="3"/>
  <c r="Q196" i="3"/>
  <c r="Q170" i="3"/>
  <c r="Q132" i="3"/>
  <c r="Q212" i="3"/>
  <c r="Q187" i="3"/>
  <c r="Q133" i="3"/>
  <c r="Q203" i="3"/>
  <c r="Q247" i="3"/>
  <c r="R186" i="3"/>
  <c r="R152" i="3"/>
  <c r="Q224" i="3"/>
  <c r="R191" i="3"/>
  <c r="R210" i="3"/>
  <c r="Q153" i="3"/>
  <c r="Q223" i="3"/>
  <c r="R142" i="3"/>
  <c r="R231" i="3"/>
  <c r="Q178" i="3"/>
  <c r="Q255" i="3"/>
  <c r="Q227" i="3"/>
  <c r="Q199" i="3"/>
  <c r="Q234" i="3"/>
  <c r="R165" i="3"/>
  <c r="R220" i="3"/>
  <c r="Q162" i="3"/>
  <c r="R149" i="3"/>
  <c r="BK222" i="3"/>
  <c r="K250" i="3"/>
  <c r="BE250" i="3"/>
  <c r="BK137" i="3"/>
  <c r="BK149" i="3"/>
  <c r="K234" i="3"/>
  <c r="BE234" i="3"/>
  <c r="K235" i="3"/>
  <c r="BE235" i="3"/>
  <c r="BK152" i="3"/>
  <c r="K201" i="3"/>
  <c r="BE201" i="3"/>
  <c r="BK154" i="3"/>
  <c r="Q248" i="4"/>
  <c r="Q159" i="4"/>
  <c r="R231" i="4"/>
  <c r="Q166" i="4"/>
  <c r="Q192" i="4"/>
  <c r="Q138" i="4"/>
  <c r="Q211" i="4"/>
  <c r="R170" i="4"/>
  <c r="R209" i="4"/>
  <c r="R173" i="4"/>
  <c r="R226" i="4"/>
  <c r="Q173" i="4"/>
  <c r="R229" i="4"/>
  <c r="Q225" i="4"/>
  <c r="R168" i="4"/>
  <c r="Q235" i="4"/>
  <c r="R212" i="4"/>
  <c r="Q231" i="4"/>
  <c r="Q193" i="4"/>
  <c r="R164" i="4"/>
  <c r="Q199" i="4"/>
  <c r="R221" i="4"/>
  <c r="R133" i="4"/>
  <c r="BK235" i="4"/>
  <c r="K160" i="4"/>
  <c r="BE160" i="4"/>
  <c r="BK214" i="4"/>
  <c r="K161" i="4"/>
  <c r="BE161" i="4" s="1"/>
  <c r="K157" i="4"/>
  <c r="BE157" i="4"/>
  <c r="K185" i="4"/>
  <c r="BE185" i="4" s="1"/>
  <c r="BK140" i="4"/>
  <c r="K136" i="4"/>
  <c r="BE136" i="4"/>
  <c r="K169" i="4"/>
  <c r="BE169" i="4"/>
  <c r="BK132" i="4"/>
  <c r="Q237" i="5"/>
  <c r="R213" i="5"/>
  <c r="R232" i="5"/>
  <c r="R214" i="5"/>
  <c r="Q167" i="5"/>
  <c r="Q199" i="5"/>
  <c r="Q166" i="5"/>
  <c r="Q231" i="5"/>
  <c r="Q213" i="5"/>
  <c r="R196" i="5"/>
  <c r="Q137" i="5"/>
  <c r="R208" i="5"/>
  <c r="Q140" i="5"/>
  <c r="R205" i="5"/>
  <c r="R182" i="5"/>
  <c r="R238" i="5"/>
  <c r="R215" i="5"/>
  <c r="Q164" i="5"/>
  <c r="Q182" i="5"/>
  <c r="K226" i="5"/>
  <c r="BE226" i="5"/>
  <c r="BK212" i="5"/>
  <c r="K146" i="5"/>
  <c r="BE146" i="5"/>
  <c r="K177" i="5"/>
  <c r="BE177" i="5" s="1"/>
  <c r="BK160" i="5"/>
  <c r="K204" i="5"/>
  <c r="BE204" i="5"/>
  <c r="K198" i="5"/>
  <c r="BE198" i="5"/>
  <c r="K133" i="5"/>
  <c r="BE133" i="5"/>
  <c r="Q229" i="6"/>
  <c r="Q201" i="6"/>
  <c r="Q153" i="6"/>
  <c r="Q160" i="6"/>
  <c r="Q213" i="6"/>
  <c r="Q168" i="6"/>
  <c r="R232" i="6"/>
  <c r="R238" i="6"/>
  <c r="Q179" i="6"/>
  <c r="Q224" i="6"/>
  <c r="Q193" i="6"/>
  <c r="R136" i="6"/>
  <c r="R245" i="6"/>
  <c r="Q136" i="6"/>
  <c r="Q203" i="6"/>
  <c r="R153" i="6"/>
  <c r="R167" i="6"/>
  <c r="Q151" i="6"/>
  <c r="BK219" i="6"/>
  <c r="K242" i="6"/>
  <c r="BE242" i="6" s="1"/>
  <c r="K210" i="6"/>
  <c r="BE210" i="6"/>
  <c r="BK232" i="6"/>
  <c r="BK205" i="6"/>
  <c r="K158" i="6"/>
  <c r="BE158" i="6"/>
  <c r="K151" i="6"/>
  <c r="BE151" i="6" s="1"/>
  <c r="BK171" i="6"/>
  <c r="BK136" i="6"/>
  <c r="Q248" i="7"/>
  <c r="Q199" i="7"/>
  <c r="R134" i="7"/>
  <c r="R173" i="7"/>
  <c r="Q229" i="7"/>
  <c r="R164" i="7"/>
  <c r="R210" i="7"/>
  <c r="Q143" i="7"/>
  <c r="R205" i="7"/>
  <c r="Q243" i="7"/>
  <c r="R195" i="7"/>
  <c r="R237" i="7"/>
  <c r="R158" i="7"/>
  <c r="Q228" i="7"/>
  <c r="R186" i="7"/>
  <c r="R155" i="7"/>
  <c r="Q232" i="7"/>
  <c r="R255" i="7"/>
  <c r="R202" i="7"/>
  <c r="Q169" i="7"/>
  <c r="R138" i="7"/>
  <c r="Q171" i="7"/>
  <c r="BK214" i="7"/>
  <c r="BK226" i="7"/>
  <c r="BK239" i="7"/>
  <c r="BK158" i="7"/>
  <c r="K208" i="7"/>
  <c r="BE208" i="7"/>
  <c r="K192" i="7"/>
  <c r="BE192" i="7" s="1"/>
  <c r="K190" i="7"/>
  <c r="BE190" i="7"/>
  <c r="BK174" i="7"/>
  <c r="K138" i="7"/>
  <c r="BE138" i="7"/>
  <c r="K135" i="7"/>
  <c r="BE135" i="7"/>
  <c r="R241" i="2"/>
  <c r="Q226" i="2"/>
  <c r="R216" i="2"/>
  <c r="R201" i="2"/>
  <c r="Q181" i="2"/>
  <c r="Q156" i="2"/>
  <c r="R268" i="2"/>
  <c r="Q257" i="2"/>
  <c r="Q246" i="2"/>
  <c r="Q236" i="2"/>
  <c r="R228" i="2"/>
  <c r="Q210" i="2"/>
  <c r="R197" i="2"/>
  <c r="R175" i="2"/>
  <c r="Q168" i="2"/>
  <c r="R138" i="2"/>
  <c r="R276" i="2"/>
  <c r="R259" i="2"/>
  <c r="Q254" i="2"/>
  <c r="R230" i="2"/>
  <c r="Q191" i="2"/>
  <c r="Q177" i="2"/>
  <c r="R143" i="2"/>
  <c r="R232" i="2"/>
  <c r="R184" i="2"/>
  <c r="Q275" i="2"/>
  <c r="Q220" i="2"/>
  <c r="R174" i="2"/>
  <c r="BK276" i="2"/>
  <c r="K201" i="2"/>
  <c r="BE201" i="2"/>
  <c r="BK163" i="2"/>
  <c r="BK231" i="2"/>
  <c r="BK162" i="2"/>
  <c r="BK229" i="2"/>
  <c r="BK266" i="2"/>
  <c r="BK140" i="2"/>
  <c r="BK172" i="2"/>
  <c r="K232" i="2"/>
  <c r="BE232" i="2"/>
  <c r="BK150" i="2"/>
  <c r="BK151" i="2"/>
  <c r="K161" i="2"/>
  <c r="BE161" i="2"/>
  <c r="K160" i="2"/>
  <c r="BE160" i="2"/>
  <c r="BK223" i="2"/>
  <c r="R234" i="3"/>
  <c r="Q201" i="3"/>
  <c r="R162" i="3"/>
  <c r="Q242" i="3"/>
  <c r="R190" i="3"/>
  <c r="R248" i="3"/>
  <c r="Q202" i="3"/>
  <c r="R171" i="3"/>
  <c r="R146" i="3"/>
  <c r="R236" i="3"/>
  <c r="R159" i="3"/>
  <c r="R241" i="3"/>
  <c r="Q225" i="3"/>
  <c r="R247" i="3"/>
  <c r="R255" i="3"/>
  <c r="Q184" i="3"/>
  <c r="R242" i="3"/>
  <c r="Q207" i="3"/>
  <c r="R222" i="3"/>
  <c r="R213" i="3"/>
  <c r="Q151" i="3"/>
  <c r="K237" i="3"/>
  <c r="BE237" i="3"/>
  <c r="BK171" i="3"/>
  <c r="K198" i="3"/>
  <c r="BE198" i="3" s="1"/>
  <c r="BK173" i="3"/>
  <c r="BK239" i="3"/>
  <c r="BK203" i="3"/>
  <c r="BK170" i="3"/>
  <c r="K159" i="3"/>
  <c r="BE159" i="3"/>
  <c r="K138" i="3"/>
  <c r="BE138" i="3" s="1"/>
  <c r="K196" i="3"/>
  <c r="BE196" i="3"/>
  <c r="K160" i="3"/>
  <c r="BE160" i="3" s="1"/>
  <c r="Q151" i="4"/>
  <c r="R190" i="4"/>
  <c r="Q157" i="4"/>
  <c r="Q176" i="4"/>
  <c r="Q220" i="4"/>
  <c r="R176" i="4"/>
  <c r="Q246" i="4"/>
  <c r="R179" i="4"/>
  <c r="R222" i="4"/>
  <c r="R206" i="4"/>
  <c r="Q214" i="4"/>
  <c r="R244" i="4"/>
  <c r="Q213" i="4"/>
  <c r="R211" i="4"/>
  <c r="R214" i="4"/>
  <c r="K241" i="4"/>
  <c r="Q163" i="4"/>
  <c r="BK244" i="4"/>
  <c r="BK133" i="4"/>
  <c r="BK199" i="4"/>
  <c r="BK219" i="4"/>
  <c r="K230" i="4"/>
  <c r="BE230" i="4"/>
  <c r="BK204" i="4"/>
  <c r="K180" i="4"/>
  <c r="BE180" i="4"/>
  <c r="BK213" i="4"/>
  <c r="BK143" i="4"/>
  <c r="Q223" i="5"/>
  <c r="Q150" i="5"/>
  <c r="Q214" i="5"/>
  <c r="R227" i="5"/>
  <c r="Q132" i="5"/>
  <c r="Q157" i="5"/>
  <c r="R154" i="5"/>
  <c r="R183" i="5"/>
  <c r="R237" i="5"/>
  <c r="R199" i="5"/>
  <c r="Q133" i="5"/>
  <c r="R133" i="5"/>
  <c r="Q195" i="5"/>
  <c r="R225" i="5"/>
  <c r="R229" i="5"/>
  <c r="R188" i="5"/>
  <c r="Q238" i="5"/>
  <c r="Q142" i="5"/>
  <c r="BK142" i="5"/>
  <c r="K195" i="5"/>
  <c r="BE195" i="5"/>
  <c r="BK222" i="5"/>
  <c r="K216" i="5"/>
  <c r="BE216" i="5" s="1"/>
  <c r="BK218" i="5"/>
  <c r="K210" i="5"/>
  <c r="BE210" i="5"/>
  <c r="K189" i="5"/>
  <c r="BE189" i="5"/>
  <c r="K141" i="5"/>
  <c r="BE141" i="5"/>
  <c r="BK151" i="5"/>
  <c r="R194" i="6"/>
  <c r="R162" i="6"/>
  <c r="R166" i="6"/>
  <c r="Q200" i="6"/>
  <c r="R161" i="6"/>
  <c r="R210" i="6"/>
  <c r="Q150" i="6"/>
  <c r="Q166" i="6"/>
  <c r="Q133" i="6"/>
  <c r="Q207" i="6"/>
  <c r="R181" i="6"/>
  <c r="Q215" i="6"/>
  <c r="R235" i="6"/>
  <c r="Q135" i="6"/>
  <c r="Q210" i="6"/>
  <c r="R132" i="6"/>
  <c r="Q138" i="6"/>
  <c r="BK245" i="6"/>
  <c r="K191" i="6"/>
  <c r="BE191" i="6" s="1"/>
  <c r="K240" i="6"/>
  <c r="BE240" i="6"/>
  <c r="BK162" i="6"/>
  <c r="K216" i="6"/>
  <c r="BE216" i="6"/>
  <c r="BK199" i="6"/>
  <c r="BK208" i="6"/>
  <c r="K202" i="6"/>
  <c r="BE202" i="6"/>
  <c r="K161" i="6"/>
  <c r="BE161" i="6"/>
  <c r="K145" i="6"/>
  <c r="BE145" i="6"/>
  <c r="BK157" i="6"/>
  <c r="Q177" i="7"/>
  <c r="R169" i="7"/>
  <c r="Q134" i="7"/>
  <c r="R198" i="7"/>
  <c r="Q226" i="7"/>
  <c r="R179" i="7"/>
  <c r="R243" i="7"/>
  <c r="Q200" i="7"/>
  <c r="R149" i="7"/>
  <c r="R135" i="7"/>
  <c r="Q190" i="7"/>
  <c r="Q131" i="7"/>
  <c r="R206" i="7"/>
  <c r="R251" i="7"/>
  <c r="Q165" i="7"/>
  <c r="Q212" i="7"/>
  <c r="R177" i="7"/>
  <c r="R227" i="7"/>
  <c r="R161" i="7"/>
  <c r="K246" i="7"/>
  <c r="BE246" i="7"/>
  <c r="BK184" i="7"/>
  <c r="K195" i="7"/>
  <c r="BE195" i="7"/>
  <c r="BK143" i="7"/>
  <c r="K176" i="7"/>
  <c r="BE176" i="7"/>
  <c r="K221" i="7"/>
  <c r="BE221" i="7"/>
  <c r="K152" i="7"/>
  <c r="BE152" i="7"/>
  <c r="K141" i="7"/>
  <c r="BE141" i="7"/>
  <c r="BK167" i="7"/>
  <c r="K132" i="7"/>
  <c r="BE132" i="7"/>
  <c r="Q235" i="2"/>
  <c r="R220" i="2"/>
  <c r="R212" i="2"/>
  <c r="R196" i="2"/>
  <c r="Q169" i="2"/>
  <c r="Q141" i="2"/>
  <c r="R261" i="2"/>
  <c r="R252" i="2"/>
  <c r="R245" i="2"/>
  <c r="R235" i="2"/>
  <c r="R224" i="2"/>
  <c r="Q204" i="2"/>
  <c r="R177" i="2"/>
  <c r="R169" i="2"/>
  <c r="R152" i="2"/>
  <c r="Q132" i="2"/>
  <c r="Q259" i="2"/>
  <c r="Q250" i="2"/>
  <c r="Q225" i="2"/>
  <c r="Q184" i="2"/>
  <c r="R160" i="2"/>
  <c r="Q237" i="2"/>
  <c r="Q199" i="2"/>
  <c r="Q148" i="2"/>
  <c r="Q223" i="2"/>
  <c r="R191" i="2"/>
  <c r="R155" i="2"/>
  <c r="BK252" i="2"/>
  <c r="BK177" i="2"/>
  <c r="BK245" i="2"/>
  <c r="K219" i="2"/>
  <c r="BE219" i="2"/>
  <c r="BK271" i="2"/>
  <c r="BK197" i="2"/>
  <c r="BK273" i="2"/>
  <c r="BK222" i="2"/>
  <c r="K214" i="2"/>
  <c r="BE214" i="2" s="1"/>
  <c r="BK239" i="2"/>
  <c r="R145" i="3"/>
  <c r="K229" i="3"/>
  <c r="BE229" i="3" s="1"/>
  <c r="K191" i="3"/>
  <c r="BE191" i="3"/>
  <c r="K236" i="3"/>
  <c r="BE236" i="3"/>
  <c r="K200" i="3"/>
  <c r="BE200" i="3"/>
  <c r="BK212" i="3"/>
  <c r="K223" i="3"/>
  <c r="BE223" i="3"/>
  <c r="K161" i="3"/>
  <c r="BE161" i="3" s="1"/>
  <c r="BK174" i="3"/>
  <c r="K133" i="3"/>
  <c r="BE133" i="3"/>
  <c r="BK156" i="3"/>
  <c r="R196" i="4"/>
  <c r="R248" i="4"/>
  <c r="R188" i="4"/>
  <c r="Q154" i="4"/>
  <c r="R197" i="4"/>
  <c r="R154" i="4"/>
  <c r="R200" i="4"/>
  <c r="Q145" i="4"/>
  <c r="Q206" i="4"/>
  <c r="R205" i="4"/>
  <c r="Q207" i="4"/>
  <c r="R158" i="4"/>
  <c r="Q215" i="4"/>
  <c r="Q150" i="4"/>
  <c r="Q194" i="4"/>
  <c r="Q161" i="4"/>
  <c r="R204" i="4"/>
  <c r="R139" i="4"/>
  <c r="Q195" i="4"/>
  <c r="K249" i="4"/>
  <c r="BE249" i="4"/>
  <c r="BK211" i="4"/>
  <c r="K217" i="4"/>
  <c r="BE217" i="4" s="1"/>
  <c r="K193" i="4"/>
  <c r="BE193" i="4"/>
  <c r="BK198" i="4"/>
  <c r="K184" i="4"/>
  <c r="BE184" i="4"/>
  <c r="K176" i="4"/>
  <c r="BE176" i="4"/>
  <c r="BK197" i="4"/>
  <c r="BK179" i="4"/>
  <c r="K228" i="5"/>
  <c r="R203" i="5"/>
  <c r="Q240" i="5"/>
  <c r="Q188" i="5"/>
  <c r="Q136" i="5"/>
  <c r="R160" i="5"/>
  <c r="Q146" i="5"/>
  <c r="Q200" i="5"/>
  <c r="R149" i="5"/>
  <c r="R164" i="5"/>
  <c r="R222" i="5"/>
  <c r="R210" i="5"/>
  <c r="Q158" i="5"/>
  <c r="R166" i="5"/>
  <c r="R219" i="5"/>
  <c r="R177" i="5"/>
  <c r="R151" i="5"/>
  <c r="Q171" i="5"/>
  <c r="BK174" i="5"/>
  <c r="K232" i="5"/>
  <c r="BE232" i="5"/>
  <c r="K169" i="5"/>
  <c r="BE169" i="5" s="1"/>
  <c r="K225" i="5"/>
  <c r="BE225" i="5"/>
  <c r="BK136" i="5"/>
  <c r="K221" i="5"/>
  <c r="BE221" i="5"/>
  <c r="BK215" i="5"/>
  <c r="K137" i="5"/>
  <c r="BE137" i="5" s="1"/>
  <c r="K203" i="5"/>
  <c r="BE203" i="5"/>
  <c r="K135" i="5"/>
  <c r="BE135" i="5" s="1"/>
  <c r="Q208" i="6"/>
  <c r="Q164" i="6"/>
  <c r="R142" i="6"/>
  <c r="Q202" i="6"/>
  <c r="R171" i="6"/>
  <c r="Q211" i="6"/>
  <c r="Q181" i="6"/>
  <c r="R198" i="6"/>
  <c r="R228" i="6"/>
  <c r="Q198" i="6"/>
  <c r="R156" i="6"/>
  <c r="Q182" i="6"/>
  <c r="Q221" i="6"/>
  <c r="Q242" i="6"/>
  <c r="Q220" i="6"/>
  <c r="R163" i="6"/>
  <c r="Q173" i="6"/>
  <c r="Q158" i="6"/>
  <c r="Q137" i="6"/>
  <c r="K211" i="6"/>
  <c r="BE211" i="6"/>
  <c r="K166" i="6"/>
  <c r="BE166" i="6"/>
  <c r="K138" i="6"/>
  <c r="BE138" i="6"/>
  <c r="K226" i="6"/>
  <c r="BE226" i="6"/>
  <c r="BK176" i="6"/>
  <c r="BK193" i="6"/>
  <c r="BK156" i="6"/>
  <c r="K212" i="6"/>
  <c r="BE212" i="6" s="1"/>
  <c r="K141" i="6"/>
  <c r="BE141" i="6"/>
  <c r="BK143" i="6"/>
  <c r="Q207" i="7"/>
  <c r="R232" i="7"/>
  <c r="Q145" i="7"/>
  <c r="R211" i="7"/>
  <c r="R239" i="7"/>
  <c r="R193" i="7"/>
  <c r="Q249" i="7"/>
  <c r="Q163" i="7"/>
  <c r="Q233" i="7"/>
  <c r="Q176" i="7"/>
  <c r="Q198" i="7"/>
  <c r="Q132" i="7"/>
  <c r="Q231" i="7"/>
  <c r="R178" i="7"/>
  <c r="Q255" i="7"/>
  <c r="Q170" i="7"/>
  <c r="R221" i="7"/>
  <c r="Q189" i="7"/>
  <c r="R139" i="7"/>
  <c r="R174" i="7"/>
  <c r="K253" i="7"/>
  <c r="BE253" i="7"/>
  <c r="K241" i="7"/>
  <c r="BE241" i="7"/>
  <c r="K170" i="7"/>
  <c r="BE170" i="7"/>
  <c r="K191" i="7"/>
  <c r="BE191" i="7"/>
  <c r="BK146" i="7"/>
  <c r="K199" i="7"/>
  <c r="BE199" i="7"/>
  <c r="BK227" i="7"/>
  <c r="BK139" i="7"/>
  <c r="BK209" i="7"/>
  <c r="K206" i="7"/>
  <c r="BE206" i="7"/>
  <c r="BK151" i="7"/>
  <c r="F36" i="2" l="1"/>
  <c r="R146" i="2"/>
  <c r="R145" i="2" s="1"/>
  <c r="J101" i="2"/>
  <c r="T267" i="2"/>
  <c r="R148" i="3"/>
  <c r="R147" i="3"/>
  <c r="J101" i="3" s="1"/>
  <c r="V246" i="3"/>
  <c r="V253" i="3"/>
  <c r="V243" i="3" s="1"/>
  <c r="X131" i="4"/>
  <c r="T134" i="4"/>
  <c r="Q134" i="4"/>
  <c r="I99" i="4"/>
  <c r="V144" i="4"/>
  <c r="T232" i="4"/>
  <c r="V247" i="4"/>
  <c r="X146" i="2"/>
  <c r="X145" i="2"/>
  <c r="Q267" i="2"/>
  <c r="I106" i="2"/>
  <c r="T240" i="3"/>
  <c r="T131" i="4"/>
  <c r="R134" i="4"/>
  <c r="J99" i="4"/>
  <c r="X144" i="4"/>
  <c r="Q240" i="4"/>
  <c r="I106" i="4" s="1"/>
  <c r="X131" i="6"/>
  <c r="X131" i="3"/>
  <c r="R131" i="3"/>
  <c r="R134" i="3"/>
  <c r="J99" i="3"/>
  <c r="X144" i="3"/>
  <c r="X240" i="3"/>
  <c r="R246" i="3"/>
  <c r="J106" i="3"/>
  <c r="X148" i="4"/>
  <c r="X147" i="4"/>
  <c r="Q247" i="4"/>
  <c r="I109" i="4"/>
  <c r="X267" i="2"/>
  <c r="X264" i="2"/>
  <c r="Q274" i="2"/>
  <c r="I109" i="2"/>
  <c r="X148" i="3"/>
  <c r="X147" i="3"/>
  <c r="T246" i="3"/>
  <c r="T148" i="5"/>
  <c r="T147" i="5"/>
  <c r="R230" i="5"/>
  <c r="J103" i="5"/>
  <c r="V243" i="5"/>
  <c r="X148" i="6"/>
  <c r="X147" i="6" s="1"/>
  <c r="R230" i="6"/>
  <c r="J103" i="6"/>
  <c r="V236" i="6"/>
  <c r="V233" i="6" s="1"/>
  <c r="R243" i="6"/>
  <c r="J109" i="6"/>
  <c r="Q130" i="7"/>
  <c r="V148" i="3"/>
  <c r="V147" i="3" s="1"/>
  <c r="R240" i="3"/>
  <c r="J103" i="3"/>
  <c r="T253" i="3"/>
  <c r="T243" i="3" s="1"/>
  <c r="X232" i="4"/>
  <c r="BK240" i="4"/>
  <c r="K240" i="4"/>
  <c r="K106" i="4" s="1"/>
  <c r="T247" i="4"/>
  <c r="V148" i="5"/>
  <c r="V147" i="5"/>
  <c r="V230" i="5"/>
  <c r="T243" i="5"/>
  <c r="T148" i="6"/>
  <c r="T147" i="6"/>
  <c r="X230" i="6"/>
  <c r="Q236" i="6"/>
  <c r="I106" i="6"/>
  <c r="X243" i="6"/>
  <c r="X233" i="6" s="1"/>
  <c r="X130" i="7"/>
  <c r="Q133" i="7"/>
  <c r="I99" i="7"/>
  <c r="T146" i="2"/>
  <c r="T145" i="2" s="1"/>
  <c r="R267" i="2"/>
  <c r="J106" i="2"/>
  <c r="T274" i="2"/>
  <c r="T264" i="2" s="1"/>
  <c r="T131" i="3"/>
  <c r="T130" i="3" s="1"/>
  <c r="T134" i="3"/>
  <c r="Q134" i="3"/>
  <c r="I99" i="3" s="1"/>
  <c r="T144" i="3"/>
  <c r="R144" i="3"/>
  <c r="J100" i="3"/>
  <c r="V240" i="3"/>
  <c r="Q246" i="3"/>
  <c r="I106" i="3"/>
  <c r="Q253" i="3"/>
  <c r="I109" i="3" s="1"/>
  <c r="T148" i="4"/>
  <c r="T147" i="4"/>
  <c r="Q232" i="4"/>
  <c r="I103" i="4" s="1"/>
  <c r="V240" i="4"/>
  <c r="V237" i="4"/>
  <c r="V131" i="5"/>
  <c r="R131" i="5"/>
  <c r="J98" i="5"/>
  <c r="V134" i="5"/>
  <c r="R134" i="5"/>
  <c r="J99" i="5" s="1"/>
  <c r="T144" i="5"/>
  <c r="Q144" i="5"/>
  <c r="I100" i="5"/>
  <c r="X230" i="5"/>
  <c r="T236" i="5"/>
  <c r="T233" i="5"/>
  <c r="V230" i="6"/>
  <c r="V243" i="6"/>
  <c r="T130" i="7"/>
  <c r="V133" i="7"/>
  <c r="R133" i="7"/>
  <c r="J99" i="7" s="1"/>
  <c r="X131" i="2"/>
  <c r="R131" i="2"/>
  <c r="J98" i="2"/>
  <c r="T134" i="2"/>
  <c r="Q134" i="2"/>
  <c r="I99" i="2"/>
  <c r="X142" i="2"/>
  <c r="BK267" i="2"/>
  <c r="K267" i="2"/>
  <c r="K106" i="2"/>
  <c r="R274" i="2"/>
  <c r="T148" i="3"/>
  <c r="T147" i="3"/>
  <c r="BK253" i="3"/>
  <c r="K253" i="3" s="1"/>
  <c r="K109" i="3" s="1"/>
  <c r="R148" i="4"/>
  <c r="R147" i="4"/>
  <c r="J101" i="4" s="1"/>
  <c r="R240" i="4"/>
  <c r="J106" i="4"/>
  <c r="T230" i="5"/>
  <c r="Q236" i="5"/>
  <c r="I106" i="5"/>
  <c r="V148" i="6"/>
  <c r="V147" i="6"/>
  <c r="Q230" i="6"/>
  <c r="I103" i="6"/>
  <c r="V131" i="2"/>
  <c r="X134" i="2"/>
  <c r="X130" i="2" s="1"/>
  <c r="BK142" i="2"/>
  <c r="K142" i="2"/>
  <c r="K100" i="2"/>
  <c r="V142" i="2"/>
  <c r="Q142" i="2"/>
  <c r="I100" i="2"/>
  <c r="BK274" i="2"/>
  <c r="K274" i="2" s="1"/>
  <c r="K109" i="2" s="1"/>
  <c r="Q148" i="3"/>
  <c r="Q147" i="3"/>
  <c r="I101" i="3" s="1"/>
  <c r="V148" i="4"/>
  <c r="V147" i="4"/>
  <c r="X240" i="4"/>
  <c r="X237" i="4" s="1"/>
  <c r="X131" i="5"/>
  <c r="T134" i="5"/>
  <c r="Q134" i="5"/>
  <c r="I99" i="5" s="1"/>
  <c r="X144" i="5"/>
  <c r="V236" i="5"/>
  <c r="V233" i="5"/>
  <c r="X243" i="5"/>
  <c r="R148" i="6"/>
  <c r="R147" i="6"/>
  <c r="J101" i="6"/>
  <c r="X236" i="6"/>
  <c r="X137" i="7"/>
  <c r="X136" i="7"/>
  <c r="V146" i="2"/>
  <c r="V145" i="2"/>
  <c r="V267" i="2"/>
  <c r="V264" i="2"/>
  <c r="V274" i="2"/>
  <c r="V131" i="3"/>
  <c r="V134" i="3"/>
  <c r="BK144" i="3"/>
  <c r="K144" i="3" s="1"/>
  <c r="K100" i="3" s="1"/>
  <c r="Q144" i="3"/>
  <c r="I100" i="3"/>
  <c r="BK240" i="3"/>
  <c r="K240" i="3"/>
  <c r="K103" i="3"/>
  <c r="X253" i="3"/>
  <c r="X243" i="3" s="1"/>
  <c r="BK131" i="4"/>
  <c r="K131" i="4"/>
  <c r="K98" i="4"/>
  <c r="R131" i="4"/>
  <c r="J98" i="4" s="1"/>
  <c r="X134" i="4"/>
  <c r="T144" i="4"/>
  <c r="R144" i="4"/>
  <c r="J100" i="4" s="1"/>
  <c r="R232" i="4"/>
  <c r="J103" i="4"/>
  <c r="R247" i="4"/>
  <c r="J109" i="4" s="1"/>
  <c r="X148" i="5"/>
  <c r="X147" i="5"/>
  <c r="Q131" i="6"/>
  <c r="I98" i="6" s="1"/>
  <c r="R131" i="6"/>
  <c r="X134" i="6"/>
  <c r="R134" i="6"/>
  <c r="J99" i="6" s="1"/>
  <c r="T144" i="6"/>
  <c r="X144" i="6"/>
  <c r="Q144" i="6"/>
  <c r="I100" i="6" s="1"/>
  <c r="R236" i="6"/>
  <c r="J106" i="6"/>
  <c r="T243" i="6"/>
  <c r="T137" i="7"/>
  <c r="T136" i="7"/>
  <c r="T131" i="2"/>
  <c r="Q131" i="2"/>
  <c r="Q130" i="2" s="1"/>
  <c r="I97" i="2" s="1"/>
  <c r="V134" i="2"/>
  <c r="R134" i="2"/>
  <c r="J99" i="2" s="1"/>
  <c r="T142" i="2"/>
  <c r="R142" i="2"/>
  <c r="J100" i="2"/>
  <c r="Q148" i="5"/>
  <c r="Q147" i="5" s="1"/>
  <c r="X236" i="5"/>
  <c r="X233" i="5"/>
  <c r="R243" i="5"/>
  <c r="J109" i="5" s="1"/>
  <c r="V131" i="6"/>
  <c r="T134" i="6"/>
  <c r="T130" i="6" s="1"/>
  <c r="V130" i="7"/>
  <c r="V129" i="7" s="1"/>
  <c r="R130" i="7"/>
  <c r="J98" i="7"/>
  <c r="T133" i="7"/>
  <c r="X133" i="7"/>
  <c r="Q137" i="7"/>
  <c r="Q136" i="7"/>
  <c r="I100" i="7" s="1"/>
  <c r="Q247" i="7"/>
  <c r="I105" i="7"/>
  <c r="Q146" i="2"/>
  <c r="Q145" i="2" s="1"/>
  <c r="I101" i="2" s="1"/>
  <c r="X274" i="2"/>
  <c r="Q131" i="3"/>
  <c r="Q130" i="3"/>
  <c r="I97" i="3" s="1"/>
  <c r="X134" i="3"/>
  <c r="V144" i="3"/>
  <c r="Q240" i="3"/>
  <c r="I103" i="3" s="1"/>
  <c r="X246" i="3"/>
  <c r="R253" i="3"/>
  <c r="J109" i="3" s="1"/>
  <c r="Q148" i="4"/>
  <c r="Q147" i="4"/>
  <c r="R148" i="5"/>
  <c r="R147" i="5" s="1"/>
  <c r="J101" i="5" s="1"/>
  <c r="R236" i="5"/>
  <c r="J106" i="5"/>
  <c r="Q148" i="6"/>
  <c r="Q147" i="6" s="1"/>
  <c r="I101" i="6" s="1"/>
  <c r="Q243" i="6"/>
  <c r="I109" i="6"/>
  <c r="V137" i="7"/>
  <c r="V136" i="7" s="1"/>
  <c r="V131" i="4"/>
  <c r="Q131" i="4"/>
  <c r="V134" i="4"/>
  <c r="Q144" i="4"/>
  <c r="I100" i="4" s="1"/>
  <c r="V232" i="4"/>
  <c r="T240" i="4"/>
  <c r="T237" i="4"/>
  <c r="X247" i="4"/>
  <c r="T131" i="5"/>
  <c r="T130" i="5"/>
  <c r="Q131" i="5"/>
  <c r="Q130" i="5" s="1"/>
  <c r="I97" i="5" s="1"/>
  <c r="X134" i="5"/>
  <c r="V144" i="5"/>
  <c r="R144" i="5"/>
  <c r="J100" i="5" s="1"/>
  <c r="Q230" i="5"/>
  <c r="I103" i="5"/>
  <c r="Q243" i="5"/>
  <c r="I109" i="5" s="1"/>
  <c r="T131" i="6"/>
  <c r="V134" i="6"/>
  <c r="Q134" i="6"/>
  <c r="I99" i="6"/>
  <c r="V144" i="6"/>
  <c r="R144" i="6"/>
  <c r="J100" i="6" s="1"/>
  <c r="T230" i="6"/>
  <c r="T236" i="6"/>
  <c r="T233" i="6" s="1"/>
  <c r="R137" i="7"/>
  <c r="R136" i="7"/>
  <c r="J100" i="7"/>
  <c r="T247" i="7"/>
  <c r="V247" i="7"/>
  <c r="V244" i="7"/>
  <c r="X247" i="7"/>
  <c r="R247" i="7"/>
  <c r="J105" i="7"/>
  <c r="T254" i="7"/>
  <c r="T244" i="7" s="1"/>
  <c r="V254" i="7"/>
  <c r="X254" i="7"/>
  <c r="X244" i="7" s="1"/>
  <c r="Q254" i="7"/>
  <c r="I108" i="7" s="1"/>
  <c r="R254" i="7"/>
  <c r="J108" i="7"/>
  <c r="Q262" i="2"/>
  <c r="I103" i="2" s="1"/>
  <c r="R270" i="2"/>
  <c r="J107" i="2"/>
  <c r="Q238" i="4"/>
  <c r="I105" i="4" s="1"/>
  <c r="Q270" i="2"/>
  <c r="I107" i="2"/>
  <c r="BK272" i="2"/>
  <c r="K272" i="2" s="1"/>
  <c r="K108" i="2" s="1"/>
  <c r="Q272" i="2"/>
  <c r="I108" i="2"/>
  <c r="R272" i="2"/>
  <c r="J108" i="2" s="1"/>
  <c r="BK251" i="3"/>
  <c r="K251" i="3"/>
  <c r="K108" i="3" s="1"/>
  <c r="Q251" i="3"/>
  <c r="I108" i="3"/>
  <c r="R245" i="4"/>
  <c r="J108" i="4" s="1"/>
  <c r="BK243" i="4"/>
  <c r="K243" i="4"/>
  <c r="K107" i="4"/>
  <c r="R249" i="3"/>
  <c r="J107" i="3" s="1"/>
  <c r="Q234" i="5"/>
  <c r="BK234" i="6"/>
  <c r="K234" i="6" s="1"/>
  <c r="K105" i="6" s="1"/>
  <c r="R239" i="6"/>
  <c r="J107" i="6"/>
  <c r="R239" i="5"/>
  <c r="J107" i="5" s="1"/>
  <c r="R241" i="5"/>
  <c r="J108" i="5"/>
  <c r="BK245" i="4"/>
  <c r="K245" i="4" s="1"/>
  <c r="K108" i="4" s="1"/>
  <c r="Q241" i="5"/>
  <c r="I108" i="5" s="1"/>
  <c r="R234" i="6"/>
  <c r="J105" i="6"/>
  <c r="R262" i="2"/>
  <c r="J103" i="2" s="1"/>
  <c r="R265" i="2"/>
  <c r="R244" i="3"/>
  <c r="Q249" i="3"/>
  <c r="I107" i="3"/>
  <c r="R251" i="3"/>
  <c r="J108" i="3" s="1"/>
  <c r="Q243" i="4"/>
  <c r="I107" i="4"/>
  <c r="Q245" i="4"/>
  <c r="I108" i="4" s="1"/>
  <c r="BK241" i="5"/>
  <c r="K241" i="5"/>
  <c r="K108" i="5"/>
  <c r="R241" i="6"/>
  <c r="J108" i="6" s="1"/>
  <c r="Q244" i="3"/>
  <c r="BK238" i="4"/>
  <c r="K238" i="4"/>
  <c r="K105" i="4"/>
  <c r="R243" i="4"/>
  <c r="J107" i="4" s="1"/>
  <c r="BK239" i="5"/>
  <c r="K239" i="5"/>
  <c r="K107" i="5" s="1"/>
  <c r="Q239" i="5"/>
  <c r="I107" i="5"/>
  <c r="BK265" i="2"/>
  <c r="K265" i="2" s="1"/>
  <c r="Q245" i="7"/>
  <c r="Q265" i="2"/>
  <c r="Q264" i="2"/>
  <c r="I104" i="2"/>
  <c r="BK270" i="2"/>
  <c r="K270" i="2" s="1"/>
  <c r="K107" i="2" s="1"/>
  <c r="R238" i="4"/>
  <c r="Q234" i="6"/>
  <c r="Q233" i="6"/>
  <c r="I104" i="6" s="1"/>
  <c r="Q241" i="6"/>
  <c r="I108" i="6"/>
  <c r="Q242" i="7"/>
  <c r="I102" i="7" s="1"/>
  <c r="R245" i="7"/>
  <c r="J104" i="7"/>
  <c r="R234" i="5"/>
  <c r="J105" i="5" s="1"/>
  <c r="Q239" i="6"/>
  <c r="I107" i="6"/>
  <c r="R242" i="7"/>
  <c r="J102" i="7" s="1"/>
  <c r="BK250" i="7"/>
  <c r="K250" i="7"/>
  <c r="K106" i="7"/>
  <c r="Q250" i="7"/>
  <c r="I106" i="7" s="1"/>
  <c r="R250" i="7"/>
  <c r="J106" i="7"/>
  <c r="Q252" i="7"/>
  <c r="I107" i="7" s="1"/>
  <c r="R252" i="7"/>
  <c r="J107" i="7"/>
  <c r="E85" i="7"/>
  <c r="J122" i="7"/>
  <c r="F92" i="7"/>
  <c r="BE230" i="7"/>
  <c r="F91" i="7"/>
  <c r="F91" i="6"/>
  <c r="E85" i="6"/>
  <c r="J89" i="6"/>
  <c r="F126" i="6"/>
  <c r="BE213" i="6"/>
  <c r="I101" i="5"/>
  <c r="I101" i="4"/>
  <c r="F125" i="5"/>
  <c r="E85" i="5"/>
  <c r="BE228" i="5"/>
  <c r="J89" i="5"/>
  <c r="F126" i="5"/>
  <c r="F126" i="4"/>
  <c r="BE241" i="4"/>
  <c r="F125" i="4"/>
  <c r="J89" i="4"/>
  <c r="E85" i="4"/>
  <c r="F125" i="3"/>
  <c r="BE211" i="3"/>
  <c r="K105" i="2"/>
  <c r="J123" i="3"/>
  <c r="F126" i="3"/>
  <c r="E85" i="3"/>
  <c r="BE186" i="3"/>
  <c r="AY95" i="1"/>
  <c r="BD95" i="1"/>
  <c r="F92" i="2"/>
  <c r="E119" i="2"/>
  <c r="F91" i="2"/>
  <c r="BC95" i="1"/>
  <c r="J89" i="2"/>
  <c r="BE243" i="2"/>
  <c r="BE95" i="1"/>
  <c r="BF95" i="1"/>
  <c r="BK233" i="2"/>
  <c r="BK203" i="2"/>
  <c r="BK205" i="2"/>
  <c r="K157" i="2"/>
  <c r="BE157" i="2"/>
  <c r="K180" i="2"/>
  <c r="BE180" i="2" s="1"/>
  <c r="K246" i="2"/>
  <c r="BE246" i="2"/>
  <c r="BK139" i="2"/>
  <c r="K266" i="2"/>
  <c r="BE266" i="2"/>
  <c r="K198" i="2"/>
  <c r="BE198" i="2" s="1"/>
  <c r="K260" i="2"/>
  <c r="BE260" i="2"/>
  <c r="BK194" i="2"/>
  <c r="BK158" i="3"/>
  <c r="BK245" i="3"/>
  <c r="BK244" i="3"/>
  <c r="K244" i="3"/>
  <c r="K105" i="3" s="1"/>
  <c r="K145" i="3"/>
  <c r="BE145" i="3"/>
  <c r="K218" i="3"/>
  <c r="BE218" i="3" s="1"/>
  <c r="K137" i="3"/>
  <c r="BE137" i="3"/>
  <c r="K164" i="3"/>
  <c r="BE164" i="3" s="1"/>
  <c r="K171" i="3"/>
  <c r="BE171" i="3"/>
  <c r="K203" i="3"/>
  <c r="BE203" i="3" s="1"/>
  <c r="K173" i="3"/>
  <c r="BE173" i="3"/>
  <c r="K170" i="3"/>
  <c r="BE170" i="3" s="1"/>
  <c r="BK237" i="3"/>
  <c r="BK168" i="3"/>
  <c r="BK151" i="3"/>
  <c r="K216" i="4"/>
  <c r="BE216" i="4" s="1"/>
  <c r="BK231" i="4"/>
  <c r="BK169" i="4"/>
  <c r="BK160" i="4"/>
  <c r="K221" i="4"/>
  <c r="BE221" i="4"/>
  <c r="K170" i="4"/>
  <c r="BE170" i="4" s="1"/>
  <c r="K132" i="4"/>
  <c r="BE132" i="4"/>
  <c r="K155" i="4"/>
  <c r="BE155" i="4" s="1"/>
  <c r="BK161" i="4"/>
  <c r="BK142" i="4"/>
  <c r="K224" i="4"/>
  <c r="BE224" i="4" s="1"/>
  <c r="BK158" i="4"/>
  <c r="K135" i="4"/>
  <c r="BE135" i="4"/>
  <c r="K239" i="4"/>
  <c r="BE239" i="4" s="1"/>
  <c r="BK136" i="4"/>
  <c r="K171" i="5"/>
  <c r="BE171" i="5" s="1"/>
  <c r="K170" i="5"/>
  <c r="BE170" i="5"/>
  <c r="BK204" i="5"/>
  <c r="K224" i="5"/>
  <c r="BE224" i="5" s="1"/>
  <c r="BK161" i="5"/>
  <c r="K194" i="5"/>
  <c r="BE194" i="5" s="1"/>
  <c r="BK183" i="5"/>
  <c r="K153" i="5"/>
  <c r="BE153" i="5"/>
  <c r="BK140" i="5"/>
  <c r="K215" i="5"/>
  <c r="BE215" i="5"/>
  <c r="BK139" i="5"/>
  <c r="K143" i="5"/>
  <c r="BE143" i="5" s="1"/>
  <c r="K219" i="6"/>
  <c r="BE219" i="6"/>
  <c r="K168" i="6"/>
  <c r="BE168" i="6" s="1"/>
  <c r="K169" i="6"/>
  <c r="BE169" i="6"/>
  <c r="K140" i="6"/>
  <c r="BE140" i="6" s="1"/>
  <c r="K205" i="6"/>
  <c r="BE205" i="6"/>
  <c r="BK153" i="6"/>
  <c r="BK151" i="6"/>
  <c r="BK152" i="6"/>
  <c r="BK203" i="6"/>
  <c r="K199" i="6"/>
  <c r="BE199" i="6" s="1"/>
  <c r="BK145" i="6"/>
  <c r="K190" i="6"/>
  <c r="BE190" i="6" s="1"/>
  <c r="BK146" i="6"/>
  <c r="BK164" i="7"/>
  <c r="K235" i="7"/>
  <c r="BE235" i="7" s="1"/>
  <c r="BK202" i="7"/>
  <c r="BK152" i="7"/>
  <c r="K179" i="7"/>
  <c r="BE179" i="7" s="1"/>
  <c r="K201" i="7"/>
  <c r="BE201" i="7"/>
  <c r="K143" i="7"/>
  <c r="BE143" i="7" s="1"/>
  <c r="K140" i="7"/>
  <c r="BE140" i="7"/>
  <c r="BK210" i="7"/>
  <c r="K204" i="7"/>
  <c r="BE204" i="7" s="1"/>
  <c r="K237" i="7"/>
  <c r="BE237" i="7"/>
  <c r="K156" i="7"/>
  <c r="BE156" i="7" s="1"/>
  <c r="K198" i="7"/>
  <c r="BE198" i="7"/>
  <c r="BK225" i="2"/>
  <c r="BK132" i="2"/>
  <c r="BK131" i="2"/>
  <c r="K131" i="2"/>
  <c r="K98" i="2" s="1"/>
  <c r="BK236" i="2"/>
  <c r="K249" i="2"/>
  <c r="BE249" i="2"/>
  <c r="K199" i="2"/>
  <c r="BE199" i="2" s="1"/>
  <c r="K240" i="2"/>
  <c r="BE240" i="2"/>
  <c r="K143" i="2"/>
  <c r="BE143" i="2" s="1"/>
  <c r="K209" i="2"/>
  <c r="BE209" i="2"/>
  <c r="K166" i="2"/>
  <c r="BE166" i="2" s="1"/>
  <c r="BK185" i="3"/>
  <c r="K174" i="3"/>
  <c r="BE174" i="3" s="1"/>
  <c r="BK163" i="3"/>
  <c r="BK181" i="3"/>
  <c r="K156" i="3"/>
  <c r="BE156" i="3" s="1"/>
  <c r="F39" i="3"/>
  <c r="BF96" i="1"/>
  <c r="BK233" i="4"/>
  <c r="K174" i="4"/>
  <c r="BE174" i="4" s="1"/>
  <c r="BK145" i="4"/>
  <c r="K242" i="4"/>
  <c r="BE242" i="4" s="1"/>
  <c r="K229" i="4"/>
  <c r="BE229" i="4"/>
  <c r="BK176" i="4"/>
  <c r="K190" i="4"/>
  <c r="BE190" i="4" s="1"/>
  <c r="K244" i="4"/>
  <c r="BE244" i="4"/>
  <c r="BK150" i="4"/>
  <c r="BK165" i="5"/>
  <c r="F37" i="5"/>
  <c r="BD98" i="1"/>
  <c r="K245" i="6"/>
  <c r="BE245" i="6"/>
  <c r="K171" i="6"/>
  <c r="BE171" i="6"/>
  <c r="BK158" i="6"/>
  <c r="K136" i="6"/>
  <c r="BE136" i="6"/>
  <c r="BK215" i="6"/>
  <c r="BK178" i="6"/>
  <c r="K150" i="6"/>
  <c r="BE150" i="6"/>
  <c r="BK184" i="6"/>
  <c r="BK244" i="6"/>
  <c r="BK243" i="6"/>
  <c r="K243" i="6"/>
  <c r="K109" i="6"/>
  <c r="BK240" i="6"/>
  <c r="BK239" i="6"/>
  <c r="K239" i="6"/>
  <c r="K107" i="6"/>
  <c r="K222" i="6"/>
  <c r="BE222" i="6"/>
  <c r="BK211" i="7"/>
  <c r="BK234" i="7"/>
  <c r="F36" i="7"/>
  <c r="BC100" i="1" s="1"/>
  <c r="K196" i="2"/>
  <c r="BE196" i="2"/>
  <c r="BK219" i="2"/>
  <c r="K156" i="2"/>
  <c r="BE156" i="2"/>
  <c r="BK171" i="2"/>
  <c r="K169" i="2"/>
  <c r="BE169" i="2" s="1"/>
  <c r="BK232" i="2"/>
  <c r="K227" i="2"/>
  <c r="BE227" i="2" s="1"/>
  <c r="K231" i="2"/>
  <c r="BE231" i="2"/>
  <c r="K228" i="2"/>
  <c r="BE228" i="2" s="1"/>
  <c r="K224" i="2"/>
  <c r="BE224" i="2"/>
  <c r="K259" i="2"/>
  <c r="BE259" i="2" s="1"/>
  <c r="BK223" i="3"/>
  <c r="BK140" i="3"/>
  <c r="F37" i="3"/>
  <c r="BD96" i="1" s="1"/>
  <c r="K213" i="4"/>
  <c r="BE213" i="4"/>
  <c r="BK194" i="4"/>
  <c r="K211" i="4"/>
  <c r="BE211" i="4" s="1"/>
  <c r="K154" i="4"/>
  <c r="BE154" i="4"/>
  <c r="BK180" i="4"/>
  <c r="K195" i="4"/>
  <c r="BE195" i="4"/>
  <c r="K200" i="4"/>
  <c r="BE200" i="4" s="1"/>
  <c r="K210" i="4"/>
  <c r="BE210" i="4"/>
  <c r="K219" i="4"/>
  <c r="BE219" i="4" s="1"/>
  <c r="K203" i="4"/>
  <c r="BE203" i="4"/>
  <c r="K164" i="4"/>
  <c r="BE164" i="4" s="1"/>
  <c r="BK149" i="4"/>
  <c r="F39" i="5"/>
  <c r="BF98" i="1"/>
  <c r="K185" i="6"/>
  <c r="BE185" i="6" s="1"/>
  <c r="F39" i="6"/>
  <c r="BF99" i="1"/>
  <c r="BK138" i="7"/>
  <c r="K200" i="7"/>
  <c r="BE200" i="7"/>
  <c r="K150" i="7"/>
  <c r="BE150" i="7" s="1"/>
  <c r="K255" i="7"/>
  <c r="BE255" i="7"/>
  <c r="K193" i="7"/>
  <c r="BE193" i="7" s="1"/>
  <c r="BK253" i="7"/>
  <c r="BK252" i="7"/>
  <c r="K252" i="7"/>
  <c r="K107" i="7" s="1"/>
  <c r="K187" i="7"/>
  <c r="BE187" i="7"/>
  <c r="K226" i="7"/>
  <c r="BE226" i="7" s="1"/>
  <c r="BK176" i="7"/>
  <c r="BK228" i="7"/>
  <c r="BK142" i="7"/>
  <c r="K184" i="7"/>
  <c r="BE184" i="7" s="1"/>
  <c r="BK189" i="7"/>
  <c r="BK155" i="7"/>
  <c r="K150" i="2"/>
  <c r="BE150" i="2" s="1"/>
  <c r="K170" i="2"/>
  <c r="BE170" i="2"/>
  <c r="K250" i="2"/>
  <c r="BE250" i="2" s="1"/>
  <c r="K151" i="2"/>
  <c r="BE151" i="2" s="1"/>
  <c r="K207" i="2"/>
  <c r="BE207" i="2" s="1"/>
  <c r="K254" i="2"/>
  <c r="BE254" i="2"/>
  <c r="K221" i="2"/>
  <c r="BE221" i="2" s="1"/>
  <c r="K223" i="2"/>
  <c r="BE223" i="2"/>
  <c r="K238" i="2"/>
  <c r="BE238" i="2" s="1"/>
  <c r="BK257" i="2"/>
  <c r="K182" i="2"/>
  <c r="BE182" i="2"/>
  <c r="K167" i="3"/>
  <c r="BE167" i="3"/>
  <c r="K238" i="3"/>
  <c r="BE238" i="3"/>
  <c r="K242" i="3"/>
  <c r="BE242" i="3"/>
  <c r="K228" i="3"/>
  <c r="BE228" i="3"/>
  <c r="BK179" i="3"/>
  <c r="BK161" i="3"/>
  <c r="BK215" i="3"/>
  <c r="K254" i="3"/>
  <c r="BE254" i="3"/>
  <c r="BK216" i="3"/>
  <c r="BK213" i="3"/>
  <c r="K255" i="3"/>
  <c r="BE255" i="3"/>
  <c r="BK250" i="3"/>
  <c r="BK249" i="3" s="1"/>
  <c r="K249" i="3" s="1"/>
  <c r="K107" i="3" s="1"/>
  <c r="K142" i="3"/>
  <c r="BE142" i="3" s="1"/>
  <c r="K177" i="4"/>
  <c r="BE177" i="4"/>
  <c r="BK202" i="4"/>
  <c r="K197" i="4"/>
  <c r="BE197" i="4"/>
  <c r="F37" i="4"/>
  <c r="BD97" i="1" s="1"/>
  <c r="BK172" i="5"/>
  <c r="K149" i="5"/>
  <c r="BE149" i="5"/>
  <c r="BK244" i="5"/>
  <c r="BK243" i="5" s="1"/>
  <c r="K243" i="5" s="1"/>
  <c r="K109" i="5" s="1"/>
  <c r="K200" i="5"/>
  <c r="BE200" i="5" s="1"/>
  <c r="BK196" i="5"/>
  <c r="K136" i="5"/>
  <c r="BE136" i="5" s="1"/>
  <c r="BK221" i="5"/>
  <c r="K227" i="5"/>
  <c r="BE227" i="5"/>
  <c r="BK188" i="5"/>
  <c r="K229" i="5"/>
  <c r="BE229" i="5"/>
  <c r="BK213" i="5"/>
  <c r="K164" i="5"/>
  <c r="BE164" i="5" s="1"/>
  <c r="BK152" i="5"/>
  <c r="K193" i="5"/>
  <c r="BE193" i="5" s="1"/>
  <c r="BK226" i="6"/>
  <c r="K225" i="6"/>
  <c r="BE225" i="6"/>
  <c r="BK218" i="6"/>
  <c r="BK242" i="6"/>
  <c r="BK241" i="6"/>
  <c r="K241" i="6"/>
  <c r="K108" i="6" s="1"/>
  <c r="BK223" i="6"/>
  <c r="K182" i="6"/>
  <c r="BE182" i="6"/>
  <c r="BK160" i="6"/>
  <c r="BK179" i="6"/>
  <c r="K235" i="6"/>
  <c r="BE235" i="6"/>
  <c r="K157" i="6"/>
  <c r="BE157" i="6" s="1"/>
  <c r="BK216" i="6"/>
  <c r="BK167" i="6"/>
  <c r="BK221" i="6"/>
  <c r="BK231" i="6"/>
  <c r="BK230" i="6"/>
  <c r="K230" i="6"/>
  <c r="K103" i="6" s="1"/>
  <c r="BK181" i="6"/>
  <c r="BK231" i="7"/>
  <c r="K216" i="7"/>
  <c r="BE216" i="7" s="1"/>
  <c r="BK178" i="7"/>
  <c r="BK131" i="7"/>
  <c r="BK135" i="7"/>
  <c r="BK243" i="7"/>
  <c r="BK242" i="7" s="1"/>
  <c r="K242" i="7" s="1"/>
  <c r="K102" i="7" s="1"/>
  <c r="K173" i="7"/>
  <c r="BE173" i="7" s="1"/>
  <c r="K146" i="7"/>
  <c r="BE146" i="7"/>
  <c r="BK163" i="7"/>
  <c r="BK207" i="7"/>
  <c r="BK215" i="7"/>
  <c r="BK206" i="7"/>
  <c r="K181" i="7"/>
  <c r="BE181" i="7" s="1"/>
  <c r="BK134" i="7"/>
  <c r="BK141" i="2"/>
  <c r="K184" i="2"/>
  <c r="BE184" i="2"/>
  <c r="K213" i="2"/>
  <c r="BE213" i="2"/>
  <c r="K241" i="2"/>
  <c r="BE241" i="2"/>
  <c r="K137" i="2"/>
  <c r="BE137" i="2"/>
  <c r="K138" i="2"/>
  <c r="BE138" i="2"/>
  <c r="BK173" i="2"/>
  <c r="BK261" i="2"/>
  <c r="K140" i="2"/>
  <c r="BE140" i="2"/>
  <c r="BK160" i="2"/>
  <c r="K207" i="3"/>
  <c r="BE207" i="3" s="1"/>
  <c r="K204" i="3"/>
  <c r="BE204" i="3"/>
  <c r="BK221" i="3"/>
  <c r="K184" i="3"/>
  <c r="BE184" i="3"/>
  <c r="K219" i="3"/>
  <c r="BE219" i="3"/>
  <c r="K212" i="3"/>
  <c r="BE212" i="3"/>
  <c r="K135" i="3"/>
  <c r="BE135" i="3"/>
  <c r="BK231" i="3"/>
  <c r="BK227" i="3"/>
  <c r="K165" i="3"/>
  <c r="BE165" i="3"/>
  <c r="BK143" i="3"/>
  <c r="K226" i="3"/>
  <c r="BE226" i="3"/>
  <c r="BK198" i="3"/>
  <c r="BK236" i="3"/>
  <c r="BK217" i="3"/>
  <c r="BK206" i="4"/>
  <c r="BK249" i="4"/>
  <c r="BK247" i="4" s="1"/>
  <c r="K247" i="4" s="1"/>
  <c r="K109" i="4" s="1"/>
  <c r="K205" i="4"/>
  <c r="BE205" i="4" s="1"/>
  <c r="BK230" i="4"/>
  <c r="BK138" i="4"/>
  <c r="K152" i="4"/>
  <c r="BE152" i="4" s="1"/>
  <c r="BK196" i="4"/>
  <c r="BK217" i="4"/>
  <c r="K140" i="4"/>
  <c r="BE140" i="4" s="1"/>
  <c r="BK218" i="4"/>
  <c r="BK201" i="4"/>
  <c r="K248" i="4"/>
  <c r="BE248" i="4" s="1"/>
  <c r="K166" i="4"/>
  <c r="BE166" i="4"/>
  <c r="BK153" i="4"/>
  <c r="K133" i="4"/>
  <c r="BE133" i="4"/>
  <c r="BK163" i="5"/>
  <c r="BK237" i="5"/>
  <c r="BK225" i="5"/>
  <c r="BK185" i="5"/>
  <c r="F38" i="5"/>
  <c r="BE98" i="1"/>
  <c r="BK166" i="6"/>
  <c r="BK173" i="6"/>
  <c r="K187" i="6"/>
  <c r="BE187" i="6"/>
  <c r="BK133" i="6"/>
  <c r="K135" i="6"/>
  <c r="BE135" i="6"/>
  <c r="BK195" i="6"/>
  <c r="BK191" i="6"/>
  <c r="K176" i="6"/>
  <c r="BE176" i="6"/>
  <c r="K193" i="6"/>
  <c r="BE193" i="6" s="1"/>
  <c r="K206" i="6"/>
  <c r="BE206" i="6"/>
  <c r="K162" i="6"/>
  <c r="BE162" i="6" s="1"/>
  <c r="BK199" i="7"/>
  <c r="F38" i="7"/>
  <c r="BE100" i="1"/>
  <c r="BK176" i="2"/>
  <c r="K178" i="2"/>
  <c r="BE178" i="2"/>
  <c r="BK188" i="2"/>
  <c r="K216" i="2"/>
  <c r="BE216" i="2"/>
  <c r="BK201" i="2"/>
  <c r="K153" i="2"/>
  <c r="BE153" i="2" s="1"/>
  <c r="BK251" i="2"/>
  <c r="K235" i="2"/>
  <c r="BE235" i="2"/>
  <c r="BK256" i="2"/>
  <c r="K244" i="2"/>
  <c r="BE244" i="2"/>
  <c r="F36" i="3"/>
  <c r="BC96" i="1" s="1"/>
  <c r="K159" i="4"/>
  <c r="BE159" i="4"/>
  <c r="BK193" i="4"/>
  <c r="K143" i="4"/>
  <c r="BE143" i="4"/>
  <c r="BK215" i="4"/>
  <c r="BK226" i="4"/>
  <c r="K212" i="4"/>
  <c r="BE212" i="4"/>
  <c r="K214" i="4"/>
  <c r="BE214" i="4"/>
  <c r="BK220" i="4"/>
  <c r="BK192" i="4"/>
  <c r="BK227" i="4"/>
  <c r="K139" i="4"/>
  <c r="BE139" i="4" s="1"/>
  <c r="K207" i="4"/>
  <c r="BE207" i="4"/>
  <c r="BK157" i="4"/>
  <c r="BK216" i="5"/>
  <c r="K231" i="5"/>
  <c r="BE231" i="5"/>
  <c r="BK182" i="5"/>
  <c r="BK226" i="5"/>
  <c r="K180" i="5"/>
  <c r="BE180" i="5"/>
  <c r="BK132" i="5"/>
  <c r="BK179" i="5"/>
  <c r="BK158" i="5"/>
  <c r="K206" i="5"/>
  <c r="BE206" i="5"/>
  <c r="K186" i="5"/>
  <c r="BE186" i="5"/>
  <c r="K212" i="5"/>
  <c r="BE212" i="5"/>
  <c r="BK217" i="5"/>
  <c r="K154" i="5"/>
  <c r="BE154" i="5"/>
  <c r="BK161" i="6"/>
  <c r="BK141" i="6"/>
  <c r="K196" i="6"/>
  <c r="BE196" i="6"/>
  <c r="BK224" i="6"/>
  <c r="K217" i="6"/>
  <c r="BE217" i="6"/>
  <c r="F38" i="6"/>
  <c r="BE99" i="1"/>
  <c r="K251" i="7"/>
  <c r="BE251" i="7"/>
  <c r="BK190" i="7"/>
  <c r="K232" i="7"/>
  <c r="BE232" i="7" s="1"/>
  <c r="BK141" i="7"/>
  <c r="BK208" i="7"/>
  <c r="BK161" i="7"/>
  <c r="K214" i="7"/>
  <c r="BE214" i="7"/>
  <c r="K149" i="7"/>
  <c r="BE149" i="7"/>
  <c r="K151" i="7"/>
  <c r="BE151" i="7"/>
  <c r="K217" i="7"/>
  <c r="BE217" i="7"/>
  <c r="BK224" i="7"/>
  <c r="K233" i="7"/>
  <c r="BE233" i="7"/>
  <c r="K203" i="7"/>
  <c r="BE203" i="7" s="1"/>
  <c r="BK221" i="7"/>
  <c r="K133" i="2"/>
  <c r="BE133" i="2"/>
  <c r="BK148" i="2"/>
  <c r="K144" i="2"/>
  <c r="BE144" i="2"/>
  <c r="K252" i="2"/>
  <c r="BE252" i="2" s="1"/>
  <c r="BK218" i="2"/>
  <c r="BK161" i="2"/>
  <c r="BK195" i="2"/>
  <c r="K204" i="2"/>
  <c r="BE204" i="2"/>
  <c r="K276" i="2"/>
  <c r="BE276" i="2"/>
  <c r="K154" i="3"/>
  <c r="BE154" i="3"/>
  <c r="BK159" i="3"/>
  <c r="K241" i="3"/>
  <c r="BE241" i="3" s="1"/>
  <c r="K214" i="3"/>
  <c r="BE214" i="3"/>
  <c r="BK166" i="3"/>
  <c r="BK201" i="3"/>
  <c r="K210" i="3"/>
  <c r="BE210" i="3"/>
  <c r="BK177" i="3"/>
  <c r="K176" i="3"/>
  <c r="BE176" i="3"/>
  <c r="K141" i="3"/>
  <c r="BE141" i="3"/>
  <c r="BK138" i="3"/>
  <c r="BK178" i="3"/>
  <c r="K246" i="4"/>
  <c r="BE246" i="4"/>
  <c r="K141" i="4"/>
  <c r="BE141" i="4"/>
  <c r="F39" i="4"/>
  <c r="BF97" i="1"/>
  <c r="K211" i="5"/>
  <c r="BE211" i="5"/>
  <c r="K160" i="5"/>
  <c r="BE160" i="5"/>
  <c r="BK203" i="5"/>
  <c r="BK207" i="5"/>
  <c r="K197" i="5"/>
  <c r="BE197" i="5"/>
  <c r="K205" i="5"/>
  <c r="BE205" i="5"/>
  <c r="K192" i="5"/>
  <c r="BE192" i="5"/>
  <c r="BK167" i="5"/>
  <c r="BK145" i="5"/>
  <c r="F36" i="6"/>
  <c r="BC99" i="1"/>
  <c r="K168" i="7"/>
  <c r="BE168" i="7"/>
  <c r="BK132" i="7"/>
  <c r="BK256" i="7"/>
  <c r="BK254" i="7" s="1"/>
  <c r="K254" i="7" s="1"/>
  <c r="K108" i="7" s="1"/>
  <c r="K166" i="7"/>
  <c r="BE166" i="7" s="1"/>
  <c r="K209" i="7"/>
  <c r="BE209" i="7"/>
  <c r="BK147" i="7"/>
  <c r="K162" i="7"/>
  <c r="BE162" i="7"/>
  <c r="BK195" i="7"/>
  <c r="K171" i="7"/>
  <c r="BE171" i="7" s="1"/>
  <c r="K239" i="7"/>
  <c r="BE239" i="7"/>
  <c r="BK222" i="7"/>
  <c r="K165" i="7"/>
  <c r="BE165" i="7"/>
  <c r="BK249" i="7"/>
  <c r="BK246" i="7"/>
  <c r="BK245" i="7" s="1"/>
  <c r="K245" i="7" s="1"/>
  <c r="K104" i="7" s="1"/>
  <c r="BK212" i="2"/>
  <c r="K186" i="2"/>
  <c r="BE186" i="2"/>
  <c r="K275" i="2"/>
  <c r="BE275" i="2"/>
  <c r="BK220" i="2"/>
  <c r="BK263" i="2"/>
  <c r="BK262" i="2"/>
  <c r="K262" i="2"/>
  <c r="K103" i="2" s="1"/>
  <c r="K269" i="2"/>
  <c r="BE269" i="2"/>
  <c r="K215" i="2"/>
  <c r="BE215" i="2" s="1"/>
  <c r="BK179" i="2"/>
  <c r="BK247" i="2"/>
  <c r="K248" i="2"/>
  <c r="BE248" i="2" s="1"/>
  <c r="BK202" i="2"/>
  <c r="K183" i="3"/>
  <c r="BE183" i="3"/>
  <c r="BK196" i="3"/>
  <c r="K36" i="3"/>
  <c r="AY96" i="1"/>
  <c r="K191" i="4"/>
  <c r="BE191" i="4" s="1"/>
  <c r="BK236" i="4"/>
  <c r="BK151" i="4"/>
  <c r="K182" i="4"/>
  <c r="BE182" i="4" s="1"/>
  <c r="K204" i="4"/>
  <c r="BE204" i="4"/>
  <c r="K172" i="4"/>
  <c r="BE172" i="4" s="1"/>
  <c r="K167" i="4"/>
  <c r="BE167" i="4"/>
  <c r="BK234" i="4"/>
  <c r="K235" i="4"/>
  <c r="BE235" i="4"/>
  <c r="BK137" i="4"/>
  <c r="K188" i="4"/>
  <c r="BE188" i="4" s="1"/>
  <c r="BK171" i="4"/>
  <c r="K240" i="5"/>
  <c r="BE240" i="5"/>
  <c r="BK214" i="5"/>
  <c r="BK189" i="5"/>
  <c r="BK162" i="5"/>
  <c r="BK232" i="5"/>
  <c r="BK230" i="5" s="1"/>
  <c r="K230" i="5" s="1"/>
  <c r="K103" i="5" s="1"/>
  <c r="BK223" i="5"/>
  <c r="K166" i="5"/>
  <c r="BE166" i="5"/>
  <c r="BK169" i="5"/>
  <c r="BK238" i="5"/>
  <c r="BK157" i="5"/>
  <c r="BK202" i="5"/>
  <c r="K151" i="5"/>
  <c r="BE151" i="5"/>
  <c r="K138" i="5"/>
  <c r="BE138" i="5"/>
  <c r="BK132" i="6"/>
  <c r="BK201" i="6"/>
  <c r="K228" i="6"/>
  <c r="BE228" i="6"/>
  <c r="BK212" i="6"/>
  <c r="BK202" i="6"/>
  <c r="K229" i="6"/>
  <c r="BE229" i="6"/>
  <c r="K142" i="6"/>
  <c r="BE142" i="6"/>
  <c r="K175" i="6"/>
  <c r="BE175" i="6"/>
  <c r="BK237" i="6"/>
  <c r="K165" i="6"/>
  <c r="BE165" i="6" s="1"/>
  <c r="BK164" i="6"/>
  <c r="BK210" i="6"/>
  <c r="K163" i="6"/>
  <c r="BE163" i="6" s="1"/>
  <c r="K232" i="6"/>
  <c r="BE232" i="6"/>
  <c r="BK223" i="7"/>
  <c r="BK170" i="7"/>
  <c r="BK220" i="7"/>
  <c r="BK145" i="7"/>
  <c r="BK218" i="7"/>
  <c r="BK196" i="7"/>
  <c r="K205" i="7"/>
  <c r="BE205" i="7"/>
  <c r="K158" i="7"/>
  <c r="BE158" i="7" s="1"/>
  <c r="K227" i="7"/>
  <c r="BE227" i="7"/>
  <c r="K177" i="7"/>
  <c r="BE177" i="7" s="1"/>
  <c r="K169" i="7"/>
  <c r="BE169" i="7"/>
  <c r="BK175" i="7"/>
  <c r="K186" i="7"/>
  <c r="BE186" i="7"/>
  <c r="K144" i="7"/>
  <c r="BE144" i="7"/>
  <c r="K229" i="7"/>
  <c r="BE229" i="7"/>
  <c r="K212" i="7"/>
  <c r="BE212" i="7"/>
  <c r="BK248" i="7"/>
  <c r="K236" i="7"/>
  <c r="BE236" i="7"/>
  <c r="K167" i="2"/>
  <c r="BE167" i="2" s="1"/>
  <c r="BK210" i="2"/>
  <c r="K181" i="2"/>
  <c r="BE181" i="2"/>
  <c r="K217" i="2"/>
  <c r="BE217" i="2"/>
  <c r="K135" i="2"/>
  <c r="BE135" i="2"/>
  <c r="K222" i="2"/>
  <c r="BE222" i="2"/>
  <c r="K242" i="2"/>
  <c r="BE242" i="2"/>
  <c r="K234" i="2"/>
  <c r="BE234" i="2"/>
  <c r="K237" i="2"/>
  <c r="BE237" i="2"/>
  <c r="BK154" i="2"/>
  <c r="K230" i="3"/>
  <c r="BE230" i="3"/>
  <c r="K205" i="3"/>
  <c r="BE205" i="3" s="1"/>
  <c r="K136" i="3"/>
  <c r="BE136" i="3"/>
  <c r="BK220" i="3"/>
  <c r="K222" i="3"/>
  <c r="BE222" i="3"/>
  <c r="BK200" i="3"/>
  <c r="BK235" i="3"/>
  <c r="K153" i="3"/>
  <c r="BE153" i="3"/>
  <c r="K150" i="3"/>
  <c r="BE150" i="3"/>
  <c r="K188" i="3"/>
  <c r="BE188" i="3"/>
  <c r="K232" i="3"/>
  <c r="BE232" i="3"/>
  <c r="K197" i="3"/>
  <c r="BE197" i="3"/>
  <c r="K152" i="3"/>
  <c r="BE152" i="3"/>
  <c r="BK193" i="3"/>
  <c r="F36" i="4"/>
  <c r="BC97" i="1"/>
  <c r="BK220" i="5"/>
  <c r="K36" i="5"/>
  <c r="AY98" i="1"/>
  <c r="K208" i="6"/>
  <c r="BE208" i="6"/>
  <c r="K154" i="6"/>
  <c r="BE154" i="6"/>
  <c r="BK211" i="6"/>
  <c r="BK159" i="6"/>
  <c r="K139" i="6"/>
  <c r="BE139" i="6"/>
  <c r="BK188" i="6"/>
  <c r="BK227" i="6"/>
  <c r="BK207" i="6"/>
  <c r="K143" i="6"/>
  <c r="BE143" i="6"/>
  <c r="BK192" i="6"/>
  <c r="K204" i="6"/>
  <c r="BE204" i="6"/>
  <c r="K36" i="7"/>
  <c r="AY100" i="1"/>
  <c r="K206" i="2"/>
  <c r="BE206" i="2"/>
  <c r="K197" i="2"/>
  <c r="BE197" i="2"/>
  <c r="K258" i="2"/>
  <c r="BE258" i="2"/>
  <c r="K226" i="2"/>
  <c r="BE226" i="2"/>
  <c r="K211" i="2"/>
  <c r="BE211" i="2"/>
  <c r="K239" i="2"/>
  <c r="BE239" i="2"/>
  <c r="K183" i="2"/>
  <c r="BE183" i="2"/>
  <c r="BK174" i="2"/>
  <c r="K155" i="2"/>
  <c r="BE155" i="2" s="1"/>
  <c r="K136" i="2"/>
  <c r="BE136" i="2"/>
  <c r="K271" i="2"/>
  <c r="BE271" i="2" s="1"/>
  <c r="BK147" i="2"/>
  <c r="BK157" i="3"/>
  <c r="K247" i="3"/>
  <c r="BE247" i="3" s="1"/>
  <c r="K139" i="3"/>
  <c r="BE139" i="3"/>
  <c r="K187" i="3"/>
  <c r="BE187" i="3" s="1"/>
  <c r="BK155" i="3"/>
  <c r="BK209" i="3"/>
  <c r="K182" i="3"/>
  <c r="BE182" i="3" s="1"/>
  <c r="K190" i="3"/>
  <c r="BE190" i="3"/>
  <c r="BK191" i="3"/>
  <c r="K192" i="3"/>
  <c r="BE192" i="3"/>
  <c r="K149" i="3"/>
  <c r="BE149" i="3"/>
  <c r="K225" i="3"/>
  <c r="BE225" i="3"/>
  <c r="K252" i="3"/>
  <c r="BE252" i="3"/>
  <c r="BK194" i="3"/>
  <c r="BK202" i="3"/>
  <c r="BK187" i="4"/>
  <c r="K199" i="4"/>
  <c r="BE199" i="4" s="1"/>
  <c r="K208" i="4"/>
  <c r="BE208" i="4"/>
  <c r="K209" i="4"/>
  <c r="BE209" i="4" s="1"/>
  <c r="K36" i="4"/>
  <c r="AY97" i="1"/>
  <c r="BK177" i="5"/>
  <c r="BK219" i="5"/>
  <c r="K168" i="5"/>
  <c r="BE168" i="5"/>
  <c r="BK133" i="5"/>
  <c r="BK135" i="5"/>
  <c r="BK137" i="5"/>
  <c r="K174" i="5"/>
  <c r="BE174" i="5"/>
  <c r="BK209" i="5"/>
  <c r="BK210" i="5"/>
  <c r="K222" i="5"/>
  <c r="BE222" i="5"/>
  <c r="BK235" i="5"/>
  <c r="BK234" i="5"/>
  <c r="K234" i="5"/>
  <c r="K105" i="5"/>
  <c r="K242" i="5"/>
  <c r="BE242" i="5"/>
  <c r="K214" i="6"/>
  <c r="BE214" i="6"/>
  <c r="F37" i="6"/>
  <c r="BD99" i="1"/>
  <c r="K194" i="7"/>
  <c r="BE194" i="7"/>
  <c r="F39" i="7"/>
  <c r="BF100" i="1"/>
  <c r="K172" i="2"/>
  <c r="BE172" i="2"/>
  <c r="K177" i="2"/>
  <c r="BE177" i="2"/>
  <c r="BK193" i="2"/>
  <c r="BK189" i="2"/>
  <c r="K152" i="2"/>
  <c r="BE152" i="2"/>
  <c r="K208" i="2"/>
  <c r="BE208" i="2"/>
  <c r="K162" i="2"/>
  <c r="BE162" i="2"/>
  <c r="K158" i="2"/>
  <c r="BE158" i="2"/>
  <c r="K245" i="2"/>
  <c r="BE245" i="2"/>
  <c r="K191" i="2"/>
  <c r="BE191" i="2"/>
  <c r="K229" i="2"/>
  <c r="BE229" i="2"/>
  <c r="K239" i="3"/>
  <c r="BE239" i="3"/>
  <c r="K199" i="3"/>
  <c r="BE199" i="3"/>
  <c r="K208" i="3"/>
  <c r="BE208" i="3"/>
  <c r="BK160" i="3"/>
  <c r="BK234" i="3"/>
  <c r="K206" i="3"/>
  <c r="BE206" i="3"/>
  <c r="K146" i="3"/>
  <c r="BE146" i="3"/>
  <c r="K195" i="3"/>
  <c r="BE195" i="3"/>
  <c r="K162" i="3"/>
  <c r="BE162" i="3"/>
  <c r="BK248" i="3"/>
  <c r="BK246" i="3"/>
  <c r="K246" i="3" s="1"/>
  <c r="K106" i="3" s="1"/>
  <c r="BK133" i="3"/>
  <c r="BK131" i="3"/>
  <c r="K131" i="3" s="1"/>
  <c r="K98" i="3" s="1"/>
  <c r="K224" i="3"/>
  <c r="BE224" i="3"/>
  <c r="BK189" i="3"/>
  <c r="K132" i="3"/>
  <c r="BE132" i="3"/>
  <c r="BK225" i="4"/>
  <c r="BK222" i="4"/>
  <c r="BK146" i="4"/>
  <c r="K168" i="4"/>
  <c r="BE168" i="4"/>
  <c r="BK184" i="4"/>
  <c r="K165" i="4"/>
  <c r="BE165" i="4"/>
  <c r="K223" i="4"/>
  <c r="BE223" i="4" s="1"/>
  <c r="BK185" i="4"/>
  <c r="K179" i="4"/>
  <c r="BE179" i="4"/>
  <c r="BK162" i="4"/>
  <c r="K183" i="4"/>
  <c r="BE183" i="4"/>
  <c r="BK173" i="4"/>
  <c r="K198" i="4"/>
  <c r="BE198" i="4"/>
  <c r="BK228" i="4"/>
  <c r="BK163" i="4"/>
  <c r="K191" i="5"/>
  <c r="BE191" i="5"/>
  <c r="BK155" i="5"/>
  <c r="K142" i="5"/>
  <c r="BE142" i="5" s="1"/>
  <c r="BK198" i="5"/>
  <c r="K159" i="5"/>
  <c r="BE159" i="5"/>
  <c r="BK195" i="5"/>
  <c r="BK173" i="5"/>
  <c r="BK141" i="5"/>
  <c r="K245" i="5"/>
  <c r="BE245" i="5" s="1"/>
  <c r="K218" i="5"/>
  <c r="BE218" i="5"/>
  <c r="BK150" i="5"/>
  <c r="BK208" i="5"/>
  <c r="BK199" i="5"/>
  <c r="BK146" i="5"/>
  <c r="K172" i="6"/>
  <c r="BE172" i="6" s="1"/>
  <c r="BK200" i="6"/>
  <c r="K170" i="6"/>
  <c r="BE170" i="6"/>
  <c r="K209" i="6"/>
  <c r="BE209" i="6"/>
  <c r="K156" i="6"/>
  <c r="BE156" i="6"/>
  <c r="BK137" i="6"/>
  <c r="K198" i="6"/>
  <c r="BE198" i="6"/>
  <c r="BK138" i="6"/>
  <c r="K194" i="6"/>
  <c r="BE194" i="6"/>
  <c r="BK149" i="6"/>
  <c r="K197" i="6"/>
  <c r="BE197" i="6" s="1"/>
  <c r="K220" i="6"/>
  <c r="BE220" i="6"/>
  <c r="BK238" i="6"/>
  <c r="K182" i="7"/>
  <c r="BE182" i="7"/>
  <c r="F37" i="7"/>
  <c r="BD100" i="1"/>
  <c r="K273" i="2"/>
  <c r="BE273" i="2"/>
  <c r="K230" i="2"/>
  <c r="BE230" i="2"/>
  <c r="BK168" i="2"/>
  <c r="K268" i="2"/>
  <c r="BE268" i="2"/>
  <c r="K163" i="2"/>
  <c r="BE163" i="2" s="1"/>
  <c r="K159" i="2"/>
  <c r="BE159" i="2"/>
  <c r="K164" i="2"/>
  <c r="BE164" i="2" s="1"/>
  <c r="BK253" i="2"/>
  <c r="BK175" i="2"/>
  <c r="BK200" i="2"/>
  <c r="BK214" i="2"/>
  <c r="BK229" i="3"/>
  <c r="F38" i="3"/>
  <c r="BE96" i="1"/>
  <c r="F38" i="4"/>
  <c r="BE97" i="1"/>
  <c r="BK201" i="5"/>
  <c r="BK176" i="5"/>
  <c r="F36" i="5"/>
  <c r="BC98" i="1"/>
  <c r="K36" i="6"/>
  <c r="AY99" i="1"/>
  <c r="BK153" i="7"/>
  <c r="BK241" i="7"/>
  <c r="BK213" i="7"/>
  <c r="K172" i="7"/>
  <c r="BE172" i="7" s="1"/>
  <c r="K154" i="7"/>
  <c r="BE154" i="7"/>
  <c r="K139" i="7"/>
  <c r="BE139" i="7" s="1"/>
  <c r="K238" i="7"/>
  <c r="BE238" i="7"/>
  <c r="BK192" i="7"/>
  <c r="BK225" i="7"/>
  <c r="K159" i="7"/>
  <c r="BE159" i="7"/>
  <c r="K240" i="7"/>
  <c r="BE240" i="7" s="1"/>
  <c r="K167" i="7"/>
  <c r="BE167" i="7"/>
  <c r="K197" i="7"/>
  <c r="BE197" i="7" s="1"/>
  <c r="K219" i="7"/>
  <c r="BE219" i="7"/>
  <c r="K174" i="7"/>
  <c r="BE174" i="7" s="1"/>
  <c r="BK191" i="7"/>
  <c r="Q243" i="3" l="1"/>
  <c r="I104" i="3" s="1"/>
  <c r="J109" i="2"/>
  <c r="R264" i="2"/>
  <c r="J104" i="2" s="1"/>
  <c r="R237" i="4"/>
  <c r="J104" i="4" s="1"/>
  <c r="Q130" i="4"/>
  <c r="I97" i="4" s="1"/>
  <c r="V130" i="6"/>
  <c r="V129" i="6"/>
  <c r="T130" i="2"/>
  <c r="T129" i="2"/>
  <c r="AW95" i="1"/>
  <c r="T129" i="3"/>
  <c r="AW96" i="1" s="1"/>
  <c r="V130" i="5"/>
  <c r="V129" i="5"/>
  <c r="BK264" i="2"/>
  <c r="K264" i="2" s="1"/>
  <c r="K104" i="2" s="1"/>
  <c r="R243" i="3"/>
  <c r="J104" i="3"/>
  <c r="V130" i="4"/>
  <c r="V129" i="4"/>
  <c r="Q129" i="2"/>
  <c r="I96" i="2"/>
  <c r="K30" i="2" s="1"/>
  <c r="AS95" i="1" s="1"/>
  <c r="X130" i="6"/>
  <c r="X129" i="6"/>
  <c r="T129" i="7"/>
  <c r="T128" i="7"/>
  <c r="AW100" i="1"/>
  <c r="Q233" i="5"/>
  <c r="I104" i="5" s="1"/>
  <c r="T129" i="5"/>
  <c r="AW98" i="1"/>
  <c r="X130" i="3"/>
  <c r="X129" i="3" s="1"/>
  <c r="X129" i="2"/>
  <c r="X130" i="4"/>
  <c r="X129" i="4"/>
  <c r="Q244" i="7"/>
  <c r="I103" i="7"/>
  <c r="V128" i="7"/>
  <c r="R130" i="6"/>
  <c r="J97" i="6" s="1"/>
  <c r="V130" i="3"/>
  <c r="V129" i="3"/>
  <c r="X130" i="5"/>
  <c r="X129" i="5" s="1"/>
  <c r="V130" i="2"/>
  <c r="V129" i="2"/>
  <c r="X129" i="7"/>
  <c r="X128" i="7" s="1"/>
  <c r="Q129" i="7"/>
  <c r="I97" i="7"/>
  <c r="R130" i="3"/>
  <c r="J97" i="3" s="1"/>
  <c r="T130" i="4"/>
  <c r="T129" i="4"/>
  <c r="AW97" i="1"/>
  <c r="T129" i="6"/>
  <c r="AW99" i="1"/>
  <c r="Q129" i="5"/>
  <c r="I96" i="5"/>
  <c r="K30" i="5" s="1"/>
  <c r="AS98" i="1" s="1"/>
  <c r="BK243" i="3"/>
  <c r="K243" i="3"/>
  <c r="K104" i="3" s="1"/>
  <c r="J102" i="2"/>
  <c r="I105" i="2"/>
  <c r="I98" i="3"/>
  <c r="R130" i="4"/>
  <c r="J97" i="4"/>
  <c r="I98" i="2"/>
  <c r="J98" i="3"/>
  <c r="I102" i="3"/>
  <c r="I98" i="4"/>
  <c r="BK237" i="4"/>
  <c r="K237" i="4"/>
  <c r="K104" i="4" s="1"/>
  <c r="I105" i="6"/>
  <c r="Q130" i="6"/>
  <c r="I97" i="6"/>
  <c r="I105" i="3"/>
  <c r="Q237" i="4"/>
  <c r="I104" i="4" s="1"/>
  <c r="R233" i="5"/>
  <c r="J104" i="5" s="1"/>
  <c r="J101" i="7"/>
  <c r="J102" i="3"/>
  <c r="I102" i="4"/>
  <c r="J102" i="5"/>
  <c r="I102" i="6"/>
  <c r="I101" i="7"/>
  <c r="I104" i="7"/>
  <c r="J102" i="4"/>
  <c r="J105" i="4"/>
  <c r="I98" i="5"/>
  <c r="I105" i="5"/>
  <c r="R130" i="5"/>
  <c r="J97" i="5"/>
  <c r="J98" i="6"/>
  <c r="J105" i="2"/>
  <c r="J105" i="3"/>
  <c r="R233" i="6"/>
  <c r="J104" i="6" s="1"/>
  <c r="I98" i="7"/>
  <c r="I102" i="5"/>
  <c r="R129" i="7"/>
  <c r="R128" i="7" s="1"/>
  <c r="J96" i="7" s="1"/>
  <c r="K31" i="7" s="1"/>
  <c r="AT100" i="1" s="1"/>
  <c r="R130" i="2"/>
  <c r="J97" i="2"/>
  <c r="R244" i="7"/>
  <c r="J103" i="7"/>
  <c r="I102" i="2"/>
  <c r="J102" i="6"/>
  <c r="BK148" i="3"/>
  <c r="BK147" i="3"/>
  <c r="K147" i="3" s="1"/>
  <c r="K101" i="3" s="1"/>
  <c r="BK134" i="4"/>
  <c r="K134" i="4"/>
  <c r="K99" i="4" s="1"/>
  <c r="BK232" i="4"/>
  <c r="K232" i="4" s="1"/>
  <c r="K103" i="4" s="1"/>
  <c r="BK146" i="2"/>
  <c r="BK145" i="2" s="1"/>
  <c r="K145" i="2" s="1"/>
  <c r="K101" i="2" s="1"/>
  <c r="BK148" i="4"/>
  <c r="BK147" i="4" s="1"/>
  <c r="BK148" i="6"/>
  <c r="BK147" i="6" s="1"/>
  <c r="K147" i="6" s="1"/>
  <c r="K101" i="6" s="1"/>
  <c r="BK236" i="6"/>
  <c r="K236" i="6" s="1"/>
  <c r="K106" i="6" s="1"/>
  <c r="BK133" i="7"/>
  <c r="K133" i="7"/>
  <c r="K99" i="7" s="1"/>
  <c r="BK148" i="5"/>
  <c r="K148" i="5" s="1"/>
  <c r="K102" i="5" s="1"/>
  <c r="BK137" i="7"/>
  <c r="K137" i="7"/>
  <c r="K101" i="7" s="1"/>
  <c r="BK134" i="2"/>
  <c r="K134" i="2"/>
  <c r="K99" i="2"/>
  <c r="BK131" i="5"/>
  <c r="K131" i="5"/>
  <c r="K98" i="5"/>
  <c r="BK144" i="5"/>
  <c r="K144" i="5" s="1"/>
  <c r="K100" i="5" s="1"/>
  <c r="BK134" i="3"/>
  <c r="K134" i="3"/>
  <c r="K99" i="3" s="1"/>
  <c r="BK236" i="5"/>
  <c r="K236" i="5"/>
  <c r="K106" i="5"/>
  <c r="BK131" i="6"/>
  <c r="K131" i="6"/>
  <c r="K98" i="6" s="1"/>
  <c r="BK130" i="7"/>
  <c r="BK129" i="7" s="1"/>
  <c r="K129" i="7" s="1"/>
  <c r="K97" i="7" s="1"/>
  <c r="BK144" i="4"/>
  <c r="K144" i="4" s="1"/>
  <c r="K100" i="4" s="1"/>
  <c r="BK134" i="5"/>
  <c r="K134" i="5"/>
  <c r="K99" i="5" s="1"/>
  <c r="BK134" i="6"/>
  <c r="K134" i="6" s="1"/>
  <c r="K99" i="6" s="1"/>
  <c r="BK144" i="6"/>
  <c r="K144" i="6"/>
  <c r="K100" i="6" s="1"/>
  <c r="BK247" i="7"/>
  <c r="K247" i="7" s="1"/>
  <c r="K105" i="7" s="1"/>
  <c r="F35" i="4"/>
  <c r="BB97" i="1"/>
  <c r="F35" i="3"/>
  <c r="BB96" i="1" s="1"/>
  <c r="F35" i="7"/>
  <c r="BB100" i="1" s="1"/>
  <c r="K35" i="3"/>
  <c r="AX96" i="1" s="1"/>
  <c r="AV96" i="1" s="1"/>
  <c r="BE94" i="1"/>
  <c r="W32" i="1" s="1"/>
  <c r="BC94" i="1"/>
  <c r="AY94" i="1"/>
  <c r="AK30" i="1" s="1"/>
  <c r="F35" i="5"/>
  <c r="BB98" i="1" s="1"/>
  <c r="K35" i="5"/>
  <c r="AX98" i="1" s="1"/>
  <c r="AV98" i="1" s="1"/>
  <c r="K35" i="6"/>
  <c r="AX99" i="1"/>
  <c r="AV99" i="1" s="1"/>
  <c r="F35" i="6"/>
  <c r="BB99" i="1" s="1"/>
  <c r="BD94" i="1"/>
  <c r="W31" i="1" s="1"/>
  <c r="K35" i="7"/>
  <c r="AX100" i="1" s="1"/>
  <c r="AV100" i="1" s="1"/>
  <c r="K35" i="2"/>
  <c r="AX95" i="1"/>
  <c r="AV95" i="1" s="1"/>
  <c r="F35" i="2"/>
  <c r="BB95" i="1" s="1"/>
  <c r="BF94" i="1"/>
  <c r="W33" i="1" s="1"/>
  <c r="K35" i="4"/>
  <c r="AX97" i="1" s="1"/>
  <c r="AV97" i="1" s="1"/>
  <c r="Q129" i="3" l="1"/>
  <c r="I96" i="3" s="1"/>
  <c r="K30" i="3" s="1"/>
  <c r="AS96" i="1" s="1"/>
  <c r="BK130" i="4"/>
  <c r="K130" i="4"/>
  <c r="K97" i="4"/>
  <c r="BK233" i="6"/>
  <c r="K233" i="6" s="1"/>
  <c r="K104" i="6" s="1"/>
  <c r="BK233" i="5"/>
  <c r="K233" i="5" s="1"/>
  <c r="K104" i="5" s="1"/>
  <c r="BK130" i="2"/>
  <c r="K130" i="2"/>
  <c r="K97" i="2" s="1"/>
  <c r="BK130" i="3"/>
  <c r="K130" i="3"/>
  <c r="K97" i="3"/>
  <c r="BK244" i="7"/>
  <c r="K244" i="7" s="1"/>
  <c r="K103" i="7" s="1"/>
  <c r="R129" i="6"/>
  <c r="J96" i="6" s="1"/>
  <c r="K31" i="6" s="1"/>
  <c r="AT99" i="1" s="1"/>
  <c r="Q129" i="4"/>
  <c r="I96" i="4" s="1"/>
  <c r="K30" i="4" s="1"/>
  <c r="AS97" i="1" s="1"/>
  <c r="K146" i="2"/>
  <c r="K102" i="2" s="1"/>
  <c r="Q128" i="7"/>
  <c r="I96" i="7"/>
  <c r="K30" i="7"/>
  <c r="AS100" i="1" s="1"/>
  <c r="J97" i="7"/>
  <c r="BK130" i="6"/>
  <c r="K130" i="6"/>
  <c r="K97" i="6" s="1"/>
  <c r="K148" i="3"/>
  <c r="K102" i="3"/>
  <c r="BK136" i="7"/>
  <c r="K136" i="7" s="1"/>
  <c r="K100" i="7" s="1"/>
  <c r="BK147" i="5"/>
  <c r="K147" i="5"/>
  <c r="K101" i="5" s="1"/>
  <c r="K147" i="4"/>
  <c r="K101" i="4"/>
  <c r="R129" i="3"/>
  <c r="J96" i="3" s="1"/>
  <c r="K31" i="3" s="1"/>
  <c r="AT96" i="1" s="1"/>
  <c r="BK128" i="7"/>
  <c r="K128" i="7" s="1"/>
  <c r="K32" i="7" s="1"/>
  <c r="AG100" i="1" s="1"/>
  <c r="K130" i="7"/>
  <c r="K98" i="7"/>
  <c r="R129" i="2"/>
  <c r="J96" i="2" s="1"/>
  <c r="K31" i="2" s="1"/>
  <c r="AT95" i="1" s="1"/>
  <c r="K148" i="4"/>
  <c r="K102" i="4" s="1"/>
  <c r="K148" i="6"/>
  <c r="K102" i="6"/>
  <c r="R129" i="5"/>
  <c r="J96" i="5" s="1"/>
  <c r="K31" i="5" s="1"/>
  <c r="AT98" i="1" s="1"/>
  <c r="R129" i="4"/>
  <c r="J96" i="4" s="1"/>
  <c r="K31" i="4" s="1"/>
  <c r="AT97" i="1" s="1"/>
  <c r="BK130" i="5"/>
  <c r="K130" i="5" s="1"/>
  <c r="K97" i="5" s="1"/>
  <c r="Q129" i="6"/>
  <c r="I96" i="6"/>
  <c r="K30" i="6" s="1"/>
  <c r="AS99" i="1" s="1"/>
  <c r="AW94" i="1"/>
  <c r="AZ94" i="1"/>
  <c r="W30" i="1"/>
  <c r="BB94" i="1"/>
  <c r="W29" i="1" s="1"/>
  <c r="BA94" i="1"/>
  <c r="K41" i="7" l="1"/>
  <c r="BK129" i="5"/>
  <c r="K129" i="5"/>
  <c r="BK129" i="6"/>
  <c r="K129" i="6" s="1"/>
  <c r="K96" i="6" s="1"/>
  <c r="K96" i="7"/>
  <c r="BK129" i="4"/>
  <c r="K129" i="4" s="1"/>
  <c r="K96" i="4" s="1"/>
  <c r="BK129" i="3"/>
  <c r="K129" i="3"/>
  <c r="K96" i="3" s="1"/>
  <c r="BK129" i="2"/>
  <c r="K129" i="2"/>
  <c r="K96" i="2"/>
  <c r="AN100" i="1"/>
  <c r="AS94" i="1"/>
  <c r="AX94" i="1"/>
  <c r="AK29" i="1"/>
  <c r="AT94" i="1"/>
  <c r="K32" i="5"/>
  <c r="AG98" i="1"/>
  <c r="AN98" i="1"/>
  <c r="K96" i="5" l="1"/>
  <c r="K41" i="5"/>
  <c r="K32" i="3"/>
  <c r="AG96" i="1"/>
  <c r="AN96" i="1" s="1"/>
  <c r="K32" i="2"/>
  <c r="AG95" i="1" s="1"/>
  <c r="AN95" i="1" s="1"/>
  <c r="K32" i="6"/>
  <c r="AG99" i="1"/>
  <c r="AN99" i="1"/>
  <c r="K32" i="4"/>
  <c r="AG97" i="1" s="1"/>
  <c r="AV94" i="1"/>
  <c r="K41" i="3" l="1"/>
  <c r="K41" i="6"/>
  <c r="K41" i="2"/>
  <c r="K41" i="4"/>
  <c r="AN97" i="1"/>
  <c r="AG94" i="1"/>
  <c r="AK26" i="1"/>
  <c r="AK35" i="1"/>
  <c r="AN94" i="1" l="1"/>
</calcChain>
</file>

<file path=xl/sharedStrings.xml><?xml version="1.0" encoding="utf-8"?>
<sst xmlns="http://schemas.openxmlformats.org/spreadsheetml/2006/main" count="11343" uniqueCount="1429">
  <si>
    <t>Export Komplet</t>
  </si>
  <si>
    <t/>
  </si>
  <si>
    <t>2.0</t>
  </si>
  <si>
    <t>ZAMOK</t>
  </si>
  <si>
    <t>False</t>
  </si>
  <si>
    <t>True</t>
  </si>
  <si>
    <t>{8c19f86a-d5f1-48bf-bedc-d3e251e6f4c0}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</si>
  <si>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</si>
  <si>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</si>
  <si>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</si>
  <si>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</si>
  <si>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</si>
  <si>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</si>
  <si>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</si>
  <si>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</si>
  <si>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02K2023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</si>
  <si>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</si>
  <si>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</si>
  <si>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Obchodní akademie Český Těšín</t>
  </si>
  <si>
    <t>KSO:</t>
  </si>
  <si>
    <t>CC-CZ:</t>
  </si>
  <si>
    <t>Místo:</t>
  </si>
  <si>
    <t xml:space="preserve"> </t>
  </si>
  <si>
    <t>Datum:</t>
  </si>
  <si>
    <t>12. 4. 2023</t>
  </si>
  <si>
    <t>Zadavatel:</t>
  </si>
  <si>
    <t>IČ:</t>
  </si>
  <si>
    <t>DIČ:</t>
  </si>
  <si>
    <t>Uchazeč:</t>
  </si>
  <si>
    <t>Vyplň údaj</t>
  </si>
  <si>
    <t>Projektant:</t>
  </si>
  <si>
    <t>623 11 832</t>
  </si>
  <si>
    <t>Petr Kubala</t>
  </si>
  <si>
    <t>CZ6403301047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</si>
  <si>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</si>
  <si>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</si>
  <si>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</si>
  <si>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</si>
  <si>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</si>
  <si>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</si>
  <si>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</si>
  <si>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</si>
  <si>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</si>
  <si>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</si>
  <si>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</si>
  <si>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</si>
  <si>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</si>
  <si>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</si>
  <si>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</si>
  <si>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</si>
  <si>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</si>
  <si>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</si>
  <si>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</si>
  <si>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</si>
  <si>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</si>
  <si>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</si>
  <si>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</si>
  <si>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</si>
  <si>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</si>
  <si>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</si>
  <si>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</si>
  <si>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</si>
  <si>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</si>
  <si>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</si>
  <si>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</si>
  <si>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</si>
  <si>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</si>
  <si>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</si>
  <si>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</si>
  <si>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</si>
  <si>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</si>
  <si>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</si>
  <si>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</si>
  <si>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</si>
  <si>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</si>
  <si>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</si>
  <si>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</si>
  <si>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</si>
  <si>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</si>
  <si>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</si>
  <si>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</si>
  <si>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</si>
  <si>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</si>
  <si>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02K2023_1</t>
  </si>
  <si>
    <t>Elektroinstalace 1.PP</t>
  </si>
  <si>
    <t>STA</t>
  </si>
  <si>
    <t>1</t>
  </si>
  <si>
    <t>{82650bae-39c4-4bf4-b07f-02c8185bcc15}</t>
  </si>
  <si>
    <t>2</t>
  </si>
  <si>
    <t>02K2023_2</t>
  </si>
  <si>
    <t>Elektroinstalace 1.NP</t>
  </si>
  <si>
    <t>{7bc1063a-511c-423f-a228-7f3fd8f1e3c2}</t>
  </si>
  <si>
    <t>02K2023_3</t>
  </si>
  <si>
    <t>Elektroinstalace 2.NP</t>
  </si>
  <si>
    <t>{b916bff3-f049-48d1-824f-b249af7c2d1b}</t>
  </si>
  <si>
    <t>02K2023_4</t>
  </si>
  <si>
    <t>Elektroinstalace 3.NP</t>
  </si>
  <si>
    <t>{7a5128c4-f684-46d0-88f3-499e09140707}</t>
  </si>
  <si>
    <t>02K2023_5</t>
  </si>
  <si>
    <t>Elektroinstalace 4.NP</t>
  </si>
  <si>
    <t>{8bff7963-8d53-4d1f-ac46-5d0ded492136}</t>
  </si>
  <si>
    <t>02K2023_6</t>
  </si>
  <si>
    <t>Elektroinstalace 5.NP</t>
  </si>
  <si>
    <t>{65de1dfa-a713-4811-8735-1c36c4d3f272}</t>
  </si>
  <si>
    <t>KRYCÍ LIST SOUPISU PRACÍ</t>
  </si>
  <si>
    <t>Objekt:</t>
  </si>
  <si>
    <t>02K2023_1 - Elektroinstalace 1.PP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</si>
  <si>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</si>
  <si>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</si>
  <si>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</si>
  <si>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</si>
  <si>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</si>
  <si>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</si>
  <si>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</si>
  <si>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</si>
  <si>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</si>
  <si>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</si>
  <si>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</si>
  <si>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</si>
  <si>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</si>
  <si>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</si>
  <si>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741 - Elektroinstalace - silnoproud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</si>
  <si>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</si>
  <si>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</si>
  <si>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</si>
  <si>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</si>
  <si>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</si>
  <si>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VRN8 - Přesun stavebních kapacit</t>
  </si>
  <si>
    <t xml:space="preserve">    VRN9 - Ostatní náklady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</si>
  <si>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</si>
  <si>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</si>
  <si>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</si>
  <si>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</si>
  <si>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</si>
  <si>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</si>
  <si>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</si>
  <si>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</si>
  <si>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</si>
  <si>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</si>
  <si>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</si>
  <si>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</si>
  <si>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</si>
  <si>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</si>
  <si>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</si>
  <si>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</si>
  <si>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</si>
  <si>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</si>
  <si>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</si>
  <si>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</si>
  <si>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</si>
  <si>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</si>
  <si>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</si>
  <si>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612135101</t>
  </si>
  <si>
    <t>Hrubá výplň rýh maltou jakékoli šířky rýhy ve stěnách</t>
  </si>
  <si>
    <t>m2</t>
  </si>
  <si>
    <t>CS ÚRS 2023 01</t>
  </si>
  <si>
    <t>4</t>
  </si>
  <si>
    <t>-1352977517</t>
  </si>
  <si>
    <t>612315111</t>
  </si>
  <si>
    <t>Vápenná omítka rýh hladká ve stěnách, šířky rýhy do 150 mm</t>
  </si>
  <si>
    <t>761356572</t>
  </si>
  <si>
    <t>9</t>
  </si>
  <si>
    <t>Ostatní konstrukce a práce, bourání</t>
  </si>
  <si>
    <t>3</t>
  </si>
  <si>
    <t>468111121</t>
  </si>
  <si>
    <t>Frézování drážek pro vodiče ve stěnách z cihel včetně omítky, rozměru do 3x3 cm</t>
  </si>
  <si>
    <t>m</t>
  </si>
  <si>
    <t>64</t>
  </si>
  <si>
    <t>939290381</t>
  </si>
  <si>
    <t>953991111</t>
  </si>
  <si>
    <t>Dodání a osazení hmoždinek včetně vyvrtání otvorů (s dodáním hmot) ve stěnách do zdiva z cihel nebo měkkého kamene, vnější profil hmoždinky 6 až 8 mm</t>
  </si>
  <si>
    <t>kus</t>
  </si>
  <si>
    <t>709048869</t>
  </si>
  <si>
    <t>5</t>
  </si>
  <si>
    <t>971033131</t>
  </si>
  <si>
    <t>Vybourání otvorů ve zdivu základovém nebo nadzákladovém z cihel, tvárnic, příčkovek z cihel pálených na maltu vápennou nebo vápenocementovou průměru profilu do 60 mm, tl. do 150 mm</t>
  </si>
  <si>
    <t>-2039893523</t>
  </si>
  <si>
    <t>971033151</t>
  </si>
  <si>
    <t>Vybourání otvorů ve zdivu základovém nebo nadzákladovém z cihel, tvárnic, příčkovek z cihel pálených na maltu vápennou nebo vápenocementovou průměru profilu do 60 mm, tl. do 450 mm</t>
  </si>
  <si>
    <t>1571178371</t>
  </si>
  <si>
    <t>7</t>
  </si>
  <si>
    <t>971033161</t>
  </si>
  <si>
    <t>Vybourání otvorů ve zdivu základovém nebo nadzákladovém z cihel, tvárnic, příčkovek z cihel pálených na maltu vápennou nebo vápenocementovou průměru profilu do 60 mm, tl. do 600 mm</t>
  </si>
  <si>
    <t>-1404863255</t>
  </si>
  <si>
    <t>8</t>
  </si>
  <si>
    <t>973031151</t>
  </si>
  <si>
    <t>Vysekání výklenků nebo kapes ve zdivu z cihel na maltu vápennou nebo vápenocementovou výklenků, pohledové plochy přes 0,25 m2</t>
  </si>
  <si>
    <t>m3</t>
  </si>
  <si>
    <t>1413181949</t>
  </si>
  <si>
    <t>973031616</t>
  </si>
  <si>
    <t>Vysekání výklenků nebo kapes ve zdivu z cihel na maltu vápennou nebo vápenocementovou kapes pro špalíky a krabice, velikosti do 100x100x50 mm</t>
  </si>
  <si>
    <t>-910473860</t>
  </si>
  <si>
    <t>997</t>
  </si>
  <si>
    <t>Přesun sutě</t>
  </si>
  <si>
    <t>10</t>
  </si>
  <si>
    <t>997013151</t>
  </si>
  <si>
    <t>Vnitrostaveništní doprava suti a vybouraných hmot vodorovně do 50 m svisle s omezením mechanizace pro budovy a haly výšky do 6 m</t>
  </si>
  <si>
    <t>t</t>
  </si>
  <si>
    <t>-1143753474</t>
  </si>
  <si>
    <t>11</t>
  </si>
  <si>
    <t>997013631</t>
  </si>
  <si>
    <t>Poplatek za uložení stavebního odpadu na skládce (skládkovné) směsného stavebního a demoličního zatříděného do Katalogu odpadů pod kódem 17 09 04</t>
  </si>
  <si>
    <t>1034686379</t>
  </si>
  <si>
    <t>PSV</t>
  </si>
  <si>
    <t>Práce a dodávky PSV</t>
  </si>
  <si>
    <t>741</t>
  </si>
  <si>
    <t>Elektroinstalace - silnoproud</t>
  </si>
  <si>
    <t>12</t>
  </si>
  <si>
    <t>741122241</t>
  </si>
  <si>
    <t>Montáž kabelů měděných bez ukončení uložených volně nebo v liště plných kulatých (např. CYKY) počtu a průřezu žil 12x1,5 mm2</t>
  </si>
  <si>
    <t>16</t>
  </si>
  <si>
    <t>1395381085</t>
  </si>
  <si>
    <t>13</t>
  </si>
  <si>
    <t>M</t>
  </si>
  <si>
    <t>34111130</t>
  </si>
  <si>
    <t>kabel instalační jádro Cu plné izolace PVC plášť PVC 450/750V 12x1,5mm2</t>
  </si>
  <si>
    <t>32</t>
  </si>
  <si>
    <t>1295362416</t>
  </si>
  <si>
    <t>VV</t>
  </si>
  <si>
    <t>25*1,1 'Přepočtené koeficientem množství</t>
  </si>
  <si>
    <t>14</t>
  </si>
  <si>
    <t>741130001</t>
  </si>
  <si>
    <t>Ukončení vodičů izolovaných s označením a zapojením v rozváděči nebo na přístroji, průřezu žíly do 2,5 mm2</t>
  </si>
  <si>
    <t>1940787252</t>
  </si>
  <si>
    <t>741130006</t>
  </si>
  <si>
    <t>Ukončení vodičů izolovaných s označením a zapojením v rozváděči nebo na přístroji, průřezu žíly do 16 mm2</t>
  </si>
  <si>
    <t>-33022659</t>
  </si>
  <si>
    <t>741130011</t>
  </si>
  <si>
    <t>Ukončení vodičů izolovaných s označením a zapojením v rozváděči nebo na přístroji, průřezu žíly do 50 mm2</t>
  </si>
  <si>
    <t>-64467024</t>
  </si>
  <si>
    <t>17</t>
  </si>
  <si>
    <t>741210002</t>
  </si>
  <si>
    <t>Montáž rozvodnic oceloplechových nebo plastových bez zapojení vodičů běžných, hmotnosti do 50 kg</t>
  </si>
  <si>
    <t>-853893467</t>
  </si>
  <si>
    <t>18</t>
  </si>
  <si>
    <t>Dodávka 1</t>
  </si>
  <si>
    <t>Elektroměrový rozvaděč RE dle výkresu č. D.1.4-E8</t>
  </si>
  <si>
    <t>-1686768294</t>
  </si>
  <si>
    <t>19</t>
  </si>
  <si>
    <t>Dodávka 2</t>
  </si>
  <si>
    <t>Hlavní rozvaděč RH dle výkresu č. D.1.4-E8</t>
  </si>
  <si>
    <t>1463290003</t>
  </si>
  <si>
    <t>20</t>
  </si>
  <si>
    <t>741211813</t>
  </si>
  <si>
    <t>Demontáž rozvodnic kovových, uložených pod omítkou, krytí do IPx 4, plochy přes 0,2 do 0,8 m2</t>
  </si>
  <si>
    <t>1878393912</t>
  </si>
  <si>
    <t>741371823</t>
  </si>
  <si>
    <t>Demontáž svítidel bez zachování funkčnosti (do suti) interiérových modulového systému zářivkových, délky přes 1100 mm</t>
  </si>
  <si>
    <t>1538697107</t>
  </si>
  <si>
    <t>22</t>
  </si>
  <si>
    <t>741371841</t>
  </si>
  <si>
    <t>Demontáž svítidel bez zachování funkčnosti (do suti) interiérových se standardní paticí (E27, T5, GU10) nebo integrovaným zdrojem LED přisazených, ploše stropních do 0,09 m2</t>
  </si>
  <si>
    <t>768295788</t>
  </si>
  <si>
    <t>23</t>
  </si>
  <si>
    <t>741311873</t>
  </si>
  <si>
    <t>Demontáž spínačů bez zachování funkčnosti (do suti) polozapuštěných nebo zapuštěných, pro prostředí normální do 10 A, připojení šroubové do 2 svorek</t>
  </si>
  <si>
    <t>-1471011694</t>
  </si>
  <si>
    <t>24</t>
  </si>
  <si>
    <t>741315823</t>
  </si>
  <si>
    <t>Demontáž zásuvek bez zachování funkčnosti (do suti) domovních polozapuštěných nebo zapuštěných, pro prostředí normální do 16 A, připojení šroubové 2P+PE</t>
  </si>
  <si>
    <t>2085472622</t>
  </si>
  <si>
    <t>25</t>
  </si>
  <si>
    <t>741110001</t>
  </si>
  <si>
    <t>Montáž trubek elektroinstalačních s nasunutím nebo našroubováním do krabic plastových tuhých, uložených pevně, vnější Ø přes 16 do 23 mm</t>
  </si>
  <si>
    <t>1338034636</t>
  </si>
  <si>
    <t>26</t>
  </si>
  <si>
    <t>1000291816</t>
  </si>
  <si>
    <t>16E  TRUBKA TUHÁ 750 N PVC</t>
  </si>
  <si>
    <t>1036249396</t>
  </si>
  <si>
    <t>27</t>
  </si>
  <si>
    <t>741110511</t>
  </si>
  <si>
    <t>Montáž lišt a kanálků elektroinstalačních se spojkami, ohyby a rohy a s nasunutím do krabic vkládacích s víčkem, šířky do 60 mm</t>
  </si>
  <si>
    <t>-1330454237</t>
  </si>
  <si>
    <t>28</t>
  </si>
  <si>
    <t>34571004</t>
  </si>
  <si>
    <t>lišta elektroinstalační hranatá PVC 20x20mm</t>
  </si>
  <si>
    <t>-1121557809</t>
  </si>
  <si>
    <t>28*1,05 'Přepočtené koeficientem množství</t>
  </si>
  <si>
    <t>29</t>
  </si>
  <si>
    <t>741110513</t>
  </si>
  <si>
    <t>Montáž lišt a kanálků elektroinstalačních se spojkami, ohyby a rohy a s nasunutím do krabic vkládacích s víčkem, šířky do přes 120 do 180 mm</t>
  </si>
  <si>
    <t>-10559756</t>
  </si>
  <si>
    <t>30</t>
  </si>
  <si>
    <t>1000222908</t>
  </si>
  <si>
    <t>160X65 D HD  KANÁL PARAPETNÍ DUTÝ</t>
  </si>
  <si>
    <t>-2123733235</t>
  </si>
  <si>
    <t>31</t>
  </si>
  <si>
    <t>1000222922</t>
  </si>
  <si>
    <t xml:space="preserve"> PŘÍČKA DĚLICÍ S AL FÓLIÍ</t>
  </si>
  <si>
    <t>2012868890</t>
  </si>
  <si>
    <t>1000222742</t>
  </si>
  <si>
    <t>LANKO PROPOJ. K PŘEPÁŽCE KANÁLU</t>
  </si>
  <si>
    <t>688942822</t>
  </si>
  <si>
    <t>33</t>
  </si>
  <si>
    <t>1000222903</t>
  </si>
  <si>
    <t xml:space="preserve"> KRYT ROH VNI. PK 160X65 D</t>
  </si>
  <si>
    <t>-1418690184</t>
  </si>
  <si>
    <t>34</t>
  </si>
  <si>
    <t>1000222899</t>
  </si>
  <si>
    <t xml:space="preserve"> KRYT KONCOVÝ PK 160X65 D</t>
  </si>
  <si>
    <t>-114512944</t>
  </si>
  <si>
    <t>35</t>
  </si>
  <si>
    <t>1000222905</t>
  </si>
  <si>
    <t xml:space="preserve"> KRYT PRŮCHOD. PK 160X65 D</t>
  </si>
  <si>
    <t>921364437</t>
  </si>
  <si>
    <t>36</t>
  </si>
  <si>
    <t>1000222900</t>
  </si>
  <si>
    <t xml:space="preserve"> KRYT SPOJOVACÍ PK160X65 D</t>
  </si>
  <si>
    <t>-965989150</t>
  </si>
  <si>
    <t>37</t>
  </si>
  <si>
    <t>741112001</t>
  </si>
  <si>
    <t>Montáž krabic elektroinstalačních bez napojení na trubky a lišty, demontáže a montáže víčka a přístroje protahovacích nebo odbočných zapuštěných plastových kruhových</t>
  </si>
  <si>
    <t>1500570339</t>
  </si>
  <si>
    <t>38</t>
  </si>
  <si>
    <t>34571457</t>
  </si>
  <si>
    <t>krabice pod omítku PVC odbočná kruhová D 70mm s víčkem</t>
  </si>
  <si>
    <t>-39129486</t>
  </si>
  <si>
    <t>39</t>
  </si>
  <si>
    <t>741112061</t>
  </si>
  <si>
    <t>Montáž krabic elektroinstalačních bez napojení na trubky a lišty, demontáže a montáže víčka a přístroje přístrojových zapuštěných plastových kruhových</t>
  </si>
  <si>
    <t>1631801724</t>
  </si>
  <si>
    <t>40</t>
  </si>
  <si>
    <t>34571451</t>
  </si>
  <si>
    <t>krabice pod omítku PVC přístrojová kruhová D 70mm hluboká</t>
  </si>
  <si>
    <t>-314284863</t>
  </si>
  <si>
    <t>41</t>
  </si>
  <si>
    <t>10.152.069</t>
  </si>
  <si>
    <t>Svorka 2x1-2,5 bezšroubová</t>
  </si>
  <si>
    <t>-518452877</t>
  </si>
  <si>
    <t>42</t>
  </si>
  <si>
    <t>10.152.068</t>
  </si>
  <si>
    <t>Svorka 3x1-2,5 bezšroubová</t>
  </si>
  <si>
    <t>383983366</t>
  </si>
  <si>
    <t>43</t>
  </si>
  <si>
    <t>10.152.070</t>
  </si>
  <si>
    <t>Svorka 4x1-2,5 bezšroubová</t>
  </si>
  <si>
    <t>-132917536</t>
  </si>
  <si>
    <t>44</t>
  </si>
  <si>
    <t>741112071</t>
  </si>
  <si>
    <t>Montáž krabic elektroinstalačních bez napojení na trubky a lišty, demontáže a montáže víčka a přístroje přístrojových lištových plastových jednoduchých</t>
  </si>
  <si>
    <t>-1284736266</t>
  </si>
  <si>
    <t>45</t>
  </si>
  <si>
    <t>1000190755</t>
  </si>
  <si>
    <t xml:space="preserve"> 80x28 Krabice pro lištový rozvod, jednonásobná </t>
  </si>
  <si>
    <t>-372699248</t>
  </si>
  <si>
    <t>46</t>
  </si>
  <si>
    <t>741122031</t>
  </si>
  <si>
    <t>Montáž kabelů měděných bez ukončení uložených pod omítku plných kulatých (např. CYKY), počtu a průřezu žil 5x1,5 až 2,5 mm2</t>
  </si>
  <si>
    <t>736392388</t>
  </si>
  <si>
    <t>47</t>
  </si>
  <si>
    <t>34111090</t>
  </si>
  <si>
    <t>kabel instalační jádro Cu plné izolace PVC plášť PVC 450/750V ) 5x1,5mm2</t>
  </si>
  <si>
    <t>636486500</t>
  </si>
  <si>
    <t>15*1,1 'Přepočtené koeficientem množství</t>
  </si>
  <si>
    <t>48</t>
  </si>
  <si>
    <t>34111094</t>
  </si>
  <si>
    <t>kabel instalační jádro Cu plné izolace PVC plášť PVC 450/750V  5x2,5mm2</t>
  </si>
  <si>
    <t>1755358457</t>
  </si>
  <si>
    <t>10*1,15 'Přepočtené koeficientem množství</t>
  </si>
  <si>
    <t>49</t>
  </si>
  <si>
    <t>741122211</t>
  </si>
  <si>
    <t>Montáž kabelů měděných bez ukončení uložených volně nebo v liště plných kulatých (např. CYKY) počtu a průřezu žil 3x1,5 až 6 mm2</t>
  </si>
  <si>
    <t>-650122391</t>
  </si>
  <si>
    <t>50</t>
  </si>
  <si>
    <t>34111030</t>
  </si>
  <si>
    <t>kabel instalační jádro Cu plné izolace PVC plášť PVC 450/750V  3x1,5mm2</t>
  </si>
  <si>
    <t>509935668</t>
  </si>
  <si>
    <t>500*1,1 'Přepočtené koeficientem množství</t>
  </si>
  <si>
    <t>51</t>
  </si>
  <si>
    <t>34111036</t>
  </si>
  <si>
    <t>kabel instalační jádro Cu plné izolace PVC plášť PVC 450/750V  3x2,5mm2</t>
  </si>
  <si>
    <t>862263679</t>
  </si>
  <si>
    <t>200*1,1 'Přepočtené koeficientem množství</t>
  </si>
  <si>
    <t>52</t>
  </si>
  <si>
    <t>741231012</t>
  </si>
  <si>
    <t>Montáž svorkovnic do rozváděčů s popisnými štítky se zapojením vodičů na jedné straně ochranných</t>
  </si>
  <si>
    <t>-1377604402</t>
  </si>
  <si>
    <t>53</t>
  </si>
  <si>
    <t>1040033221</t>
  </si>
  <si>
    <t xml:space="preserve"> Ekvipotenciální svorkovnice  s krytem zelená</t>
  </si>
  <si>
    <t>646596889</t>
  </si>
  <si>
    <t>54</t>
  </si>
  <si>
    <t>741310101</t>
  </si>
  <si>
    <t>Montáž spínačů jedno nebo dvoupólových polozapuštěných nebo zapuštěných se zapojením vodičů bezšroubové připojení spínačů, řazení 1-jednopólových</t>
  </si>
  <si>
    <t>2094198024</t>
  </si>
  <si>
    <t>55</t>
  </si>
  <si>
    <t>8500142041</t>
  </si>
  <si>
    <t xml:space="preserve">Spínač kompletní řazení 1 </t>
  </si>
  <si>
    <t>-1144625687</t>
  </si>
  <si>
    <t>56</t>
  </si>
  <si>
    <t>741310121</t>
  </si>
  <si>
    <t>Montáž spínačů jedno nebo dvoupólových polozapuštěných nebo zapuštěných se zapojením vodičů bezšroubové připojení přepínačů, řazení 5-sériových</t>
  </si>
  <si>
    <t>-1421305623</t>
  </si>
  <si>
    <t>57</t>
  </si>
  <si>
    <t>8500143361</t>
  </si>
  <si>
    <t xml:space="preserve">Přepínač sériový kompletní řazení 5 </t>
  </si>
  <si>
    <t>1202583930</t>
  </si>
  <si>
    <t>58</t>
  </si>
  <si>
    <t>741310122</t>
  </si>
  <si>
    <t>Montáž spínačů jedno nebo dvoupólových polozapuštěných nebo zapuštěných se zapojením vodičů bezšroubové připojení přepínačů, řazení 6-střídavých</t>
  </si>
  <si>
    <t>-1282970605</t>
  </si>
  <si>
    <t>59</t>
  </si>
  <si>
    <t>8500144421</t>
  </si>
  <si>
    <t xml:space="preserve">Přepínač střídavý kompletní řazení 6 </t>
  </si>
  <si>
    <t>-863684713</t>
  </si>
  <si>
    <t>60</t>
  </si>
  <si>
    <t>741311004</t>
  </si>
  <si>
    <t>Montáž spínačů speciálních se zapojením vodičů čidla pohybu nástěnného</t>
  </si>
  <si>
    <t>800883555</t>
  </si>
  <si>
    <t>61</t>
  </si>
  <si>
    <t>1480450</t>
  </si>
  <si>
    <t>NÁSTĚNNÝ KRUH. SENZOR POHYBOVÝ, bezpotenciálový výstup,radiálnmí pokrytí 12x6m, tangenciální pokrytí 6x23m, montážní výška 2,5-5m</t>
  </si>
  <si>
    <t>-982394409</t>
  </si>
  <si>
    <t>62</t>
  </si>
  <si>
    <t>1480416</t>
  </si>
  <si>
    <t>NÁSTĚNNÝ KRUH. SENZOR POHYBOVÝ, bezpotenciálový výstup,radiálnmí pokrytí průměru 8m, tangenciální pokrytí průměru 40m, montážní výška 2,5-4m</t>
  </si>
  <si>
    <t>-1397660727</t>
  </si>
  <si>
    <t>63</t>
  </si>
  <si>
    <t>741313002</t>
  </si>
  <si>
    <t>Montáž zásuvek domovních se zapojením vodičů bezšroubové připojení polozapuštěných nebo zapuštěných 10/16 A, provedení 2P + PE dvojí zapojení pro průběžnou montáž</t>
  </si>
  <si>
    <t>-414751429</t>
  </si>
  <si>
    <t>1000189885</t>
  </si>
  <si>
    <t>Zásuvka 45x45, bílá || 16 A, 230 V AC</t>
  </si>
  <si>
    <t>128</t>
  </si>
  <si>
    <t>2055264229</t>
  </si>
  <si>
    <t>65</t>
  </si>
  <si>
    <t>10.079.754</t>
  </si>
  <si>
    <t>Solková zásuvka 45x45, s ochranou před přepětím (optická signalizace) | bílá  16 A, 230 V AC</t>
  </si>
  <si>
    <t>1575652437</t>
  </si>
  <si>
    <t>66</t>
  </si>
  <si>
    <t>741313004</t>
  </si>
  <si>
    <t>Montáž zásuvek domovních se zapojením vodičů bezšroubové připojení polozapuštěných nebo zapuštěných 10/16 A, provedení 2x (2P + PE) dvojnásobná šikmá</t>
  </si>
  <si>
    <t>413380981</t>
  </si>
  <si>
    <t>67</t>
  </si>
  <si>
    <t>1000005962</t>
  </si>
  <si>
    <t xml:space="preserve"> Zásuvka dvojnásobná s ochr. kolíky, s clonkami, s natočenou dutinou, 230V/16A</t>
  </si>
  <si>
    <t>496256913</t>
  </si>
  <si>
    <t>68</t>
  </si>
  <si>
    <t>741313033</t>
  </si>
  <si>
    <t>Montáž zásuvek domovních se zapojením vodičů šroubové připojení vestavných 10 popř. 16 A bez odvrtání profilovaného otvoru, provedení 2P + PE s víčkem</t>
  </si>
  <si>
    <t>1989779471</t>
  </si>
  <si>
    <t>69</t>
  </si>
  <si>
    <t>ABB.5519AA02397B</t>
  </si>
  <si>
    <t>Zásuvka jednonásobná, chráněná, s clonkami, s víčkem, s bezšroub.</t>
  </si>
  <si>
    <t>-659165044</t>
  </si>
  <si>
    <t>70</t>
  </si>
  <si>
    <t>1000005027</t>
  </si>
  <si>
    <t xml:space="preserve"> Rámeček jednonásobný </t>
  </si>
  <si>
    <t>479373685</t>
  </si>
  <si>
    <t>71</t>
  </si>
  <si>
    <t>741313041</t>
  </si>
  <si>
    <t>Montáž zásuvek domovních se zapojením vodičů šroubové připojení polozapuštěných nebo zapuštěných 10/16 A, provedení 2P + PE</t>
  </si>
  <si>
    <t>-1530286107</t>
  </si>
  <si>
    <t>72</t>
  </si>
  <si>
    <t>1000005285</t>
  </si>
  <si>
    <t>Zásuvka jednonásobná s víčkem, IP44</t>
  </si>
  <si>
    <t>950653785</t>
  </si>
  <si>
    <t>73</t>
  </si>
  <si>
    <t>741313052</t>
  </si>
  <si>
    <t>Montáž zásuvek domovních se zapojením vodičů šroubové připojení nástěnných do 25 A, provedení 3P + N + PE</t>
  </si>
  <si>
    <t>1531713183</t>
  </si>
  <si>
    <t>74</t>
  </si>
  <si>
    <t>35811477</t>
  </si>
  <si>
    <t>zásuvka nástěnná 16A - 5pól, řazení 3P+N+PE IP44, šroubové svorky</t>
  </si>
  <si>
    <t>1798985323</t>
  </si>
  <si>
    <t>75</t>
  </si>
  <si>
    <t>741370034</t>
  </si>
  <si>
    <t>Montáž svítidel žárovkových se zapojením vodičů bytových nebo společenských místností nástěnných přisazených 2 zdroje nouzové</t>
  </si>
  <si>
    <t>CS ÚRS 2022 02</t>
  </si>
  <si>
    <t>443474620</t>
  </si>
  <si>
    <t>76</t>
  </si>
  <si>
    <t>1000083287</t>
  </si>
  <si>
    <t>nouzové svítidlo 1W LED 125 lm  IP65 3h , svítící při výpadku,  bílé</t>
  </si>
  <si>
    <t>-2120619220</t>
  </si>
  <si>
    <t>77</t>
  </si>
  <si>
    <t>741372061</t>
  </si>
  <si>
    <t>Montáž svítidel s integrovaným zdrojem LED se zapojením vodičů interiérových přisazených stropních hranatých nebo kruhových, plochy do 0,09 m2</t>
  </si>
  <si>
    <t>-109667054</t>
  </si>
  <si>
    <t>78</t>
  </si>
  <si>
    <t>11.236.820</t>
  </si>
  <si>
    <t>svítidlo K ...  LED 18W-NW-O 1700lm 4000K IP54</t>
  </si>
  <si>
    <t>-54187628</t>
  </si>
  <si>
    <t>79</t>
  </si>
  <si>
    <t>741372073</t>
  </si>
  <si>
    <t>Montáž svítidel s integrovaným zdrojem LED se zapojením vodičů interiérových závěsných hranatých nebo kruhových, plochy přes 0,09 do 0,36 m2</t>
  </si>
  <si>
    <t>1653748950</t>
  </si>
  <si>
    <t>80</t>
  </si>
  <si>
    <t>1000089178</t>
  </si>
  <si>
    <t>svítidlo AS ... asymetrické svítidlo, 1500mm, přisazené/závěsné, LED 840</t>
  </si>
  <si>
    <t>1003328547</t>
  </si>
  <si>
    <t>81</t>
  </si>
  <si>
    <t>741372022</t>
  </si>
  <si>
    <t>Montáž svítidel s integrovaným zdrojem LED se zapojením vodičů interiérových přisazených nástěnných hranatých nebo kruhových, plochy přes 0,09 do 0,36 m2</t>
  </si>
  <si>
    <t>501562410</t>
  </si>
  <si>
    <t>82</t>
  </si>
  <si>
    <t>1000314106</t>
  </si>
  <si>
    <t>svítidlo C ... dle výpočtového protokolu; 52W</t>
  </si>
  <si>
    <t>-2041912777</t>
  </si>
  <si>
    <t>83</t>
  </si>
  <si>
    <t>1000314108</t>
  </si>
  <si>
    <t>Svítidlo C1 ... dle specifikace ve výpočtovém protokolu; 52W; s nouzovým modulem</t>
  </si>
  <si>
    <t>-1208852707</t>
  </si>
  <si>
    <t>84</t>
  </si>
  <si>
    <t>1966108</t>
  </si>
  <si>
    <t>svítidlo F ... LED PANEL (viz. výpočtový protokol)</t>
  </si>
  <si>
    <t>1158303862</t>
  </si>
  <si>
    <t>85</t>
  </si>
  <si>
    <t>1252309</t>
  </si>
  <si>
    <t>MONTAZNI RAM pro LED panel</t>
  </si>
  <si>
    <t>1112214345</t>
  </si>
  <si>
    <t>86</t>
  </si>
  <si>
    <t>741372154</t>
  </si>
  <si>
    <t>Montáž svítidel s integrovaným zdrojem LED se zapojením vodičů průmyslových přisazených stropních</t>
  </si>
  <si>
    <t>-287167261</t>
  </si>
  <si>
    <t>87</t>
  </si>
  <si>
    <t>1242503</t>
  </si>
  <si>
    <t>svítidlo G ...  LED 1.5FT PC 4000/840  (viz. výpočtový protokol)</t>
  </si>
  <si>
    <t>926465868</t>
  </si>
  <si>
    <t>88</t>
  </si>
  <si>
    <t>1000275817</t>
  </si>
  <si>
    <t>Závěsný systém univerzální - 2 lanka Y</t>
  </si>
  <si>
    <t>1461119430</t>
  </si>
  <si>
    <t>89</t>
  </si>
  <si>
    <t>741410072</t>
  </si>
  <si>
    <t>Montáž uzemňovacího vedení s upevněním, propojením a připojením pomocí svorek doplňků ostatních konstrukcí vodičem průřezu do 16 mm2, uloženým pevně</t>
  </si>
  <si>
    <t>-196276057</t>
  </si>
  <si>
    <t>90</t>
  </si>
  <si>
    <t>2000000711</t>
  </si>
  <si>
    <t>(H07V-U) CY 4 zelenožlutá</t>
  </si>
  <si>
    <t>-1909737752</t>
  </si>
  <si>
    <t>91</t>
  </si>
  <si>
    <t>2000000695</t>
  </si>
  <si>
    <t>(H07V-U) CY 16 zelenožlutá</t>
  </si>
  <si>
    <t>-1947017023</t>
  </si>
  <si>
    <t>92</t>
  </si>
  <si>
    <t>2000000629</t>
  </si>
  <si>
    <t>(H07V-K) CYA 25 zelenožlutá</t>
  </si>
  <si>
    <t>-1838631352</t>
  </si>
  <si>
    <t>93</t>
  </si>
  <si>
    <t>741910414</t>
  </si>
  <si>
    <t>Montáž žlabů bez stojiny a výložníků kovových s podpěrkami a příslušenstvím bez víka, šířky do 250 mm</t>
  </si>
  <si>
    <t>122856238</t>
  </si>
  <si>
    <t>94</t>
  </si>
  <si>
    <t>1000291902</t>
  </si>
  <si>
    <t>oceloplechový kabelový žlab 60X100X0.75 S  ŽLAB S INT.SPOJ.</t>
  </si>
  <si>
    <t>-1416308239</t>
  </si>
  <si>
    <t>95</t>
  </si>
  <si>
    <t>1000112602</t>
  </si>
  <si>
    <t xml:space="preserve"> 6X10 ZNCR  ŠROUB+MATICE+2xPODL.</t>
  </si>
  <si>
    <t>1811928703</t>
  </si>
  <si>
    <t>96</t>
  </si>
  <si>
    <t>1221585</t>
  </si>
  <si>
    <t>VIKO KABEL. ZLABU 2M SENDZIMIR V 100 S</t>
  </si>
  <si>
    <t>535772874</t>
  </si>
  <si>
    <t>97</t>
  </si>
  <si>
    <t>1000290135</t>
  </si>
  <si>
    <t xml:space="preserve">  ÚCHYT VÍKA</t>
  </si>
  <si>
    <t>1449117886</t>
  </si>
  <si>
    <t>98</t>
  </si>
  <si>
    <t>1000290158</t>
  </si>
  <si>
    <t xml:space="preserve"> 90X100 S  VÍKO OBLOUKU 90°</t>
  </si>
  <si>
    <t>-414845594</t>
  </si>
  <si>
    <t>99</t>
  </si>
  <si>
    <t>1221602</t>
  </si>
  <si>
    <t>T-KUS SENDZIMIR T 60X100 S</t>
  </si>
  <si>
    <t>-458401808</t>
  </si>
  <si>
    <t>100</t>
  </si>
  <si>
    <t>1221664</t>
  </si>
  <si>
    <t xml:space="preserve">VIKO T-KUSU </t>
  </si>
  <si>
    <t>836202697</t>
  </si>
  <si>
    <t>101</t>
  </si>
  <si>
    <t>1000112492</t>
  </si>
  <si>
    <t xml:space="preserve"> ZT 10 ZNCR  TYČ ZÁVITOVÁ</t>
  </si>
  <si>
    <t>176787154</t>
  </si>
  <si>
    <t>102</t>
  </si>
  <si>
    <t>1000112505</t>
  </si>
  <si>
    <t xml:space="preserve"> M 10 ZNCR  MATICE ŠESTIHRANNÁ</t>
  </si>
  <si>
    <t>189802202</t>
  </si>
  <si>
    <t>103</t>
  </si>
  <si>
    <t>1000112536</t>
  </si>
  <si>
    <t>PD 10 ZNCR  PODLOŽKA</t>
  </si>
  <si>
    <t>599333569</t>
  </si>
  <si>
    <t>104</t>
  </si>
  <si>
    <t>1000112625</t>
  </si>
  <si>
    <t xml:space="preserve"> 6X10 GMT  ŠROUB VRAT.+MATICE</t>
  </si>
  <si>
    <t>827642420</t>
  </si>
  <si>
    <t>105</t>
  </si>
  <si>
    <t>1000112503</t>
  </si>
  <si>
    <t xml:space="preserve"> PVL 6 ZNCR  PODLOŽKA VELKÁ</t>
  </si>
  <si>
    <t>-930239684</t>
  </si>
  <si>
    <t>106</t>
  </si>
  <si>
    <t>1223001</t>
  </si>
  <si>
    <t>MONTAZNI PROFIL MP 41X41 S 3M</t>
  </si>
  <si>
    <t>1181942274</t>
  </si>
  <si>
    <t>107</t>
  </si>
  <si>
    <t>1000112631</t>
  </si>
  <si>
    <t>KKZ 10 ZNCR  KOTVA KOVOVÁ ZATLOUKACÍ</t>
  </si>
  <si>
    <t>680405326</t>
  </si>
  <si>
    <t>108</t>
  </si>
  <si>
    <t>210220321</t>
  </si>
  <si>
    <t>Montáž hromosvodného vedení svorek na potrubí se zhotovením pásku</t>
  </si>
  <si>
    <t>917643968</t>
  </si>
  <si>
    <t>109</t>
  </si>
  <si>
    <t>1202892</t>
  </si>
  <si>
    <t>ZEMNICI NEREZ PASEK ZSA 16</t>
  </si>
  <si>
    <t>256</t>
  </si>
  <si>
    <t>2124495019</t>
  </si>
  <si>
    <t>110</t>
  </si>
  <si>
    <t>1302936</t>
  </si>
  <si>
    <t>ZEMNICI SVORKA ZSA 16 NEREZ (AB SVORKA)</t>
  </si>
  <si>
    <t>-1322451997</t>
  </si>
  <si>
    <t>111</t>
  </si>
  <si>
    <t>1000145105</t>
  </si>
  <si>
    <t xml:space="preserve"> Zemnicí svorka ZS 4 3/8" NEREZ</t>
  </si>
  <si>
    <t>95716004</t>
  </si>
  <si>
    <t>112</t>
  </si>
  <si>
    <t>220270242</t>
  </si>
  <si>
    <t>Montáž vodiče sdělovacího izolovaného pro vnitřní instalaci včetně zatažení vodičů do trubek nebo lišt, montáž, manipulace s vodičem uložený do trubkovodu nebo lišty U do 4 x 0,8 mm</t>
  </si>
  <si>
    <t>85197124</t>
  </si>
  <si>
    <t>113</t>
  </si>
  <si>
    <t>100200</t>
  </si>
  <si>
    <t>Instalační kabel FTP CAT6A</t>
  </si>
  <si>
    <t>-246936361</t>
  </si>
  <si>
    <t>600*1,1 'Přepočtené koeficientem množství</t>
  </si>
  <si>
    <t>114</t>
  </si>
  <si>
    <t>220490845</t>
  </si>
  <si>
    <t>Montáž příslušenství pro telefonní přístroje portu strukturované kabeláže</t>
  </si>
  <si>
    <t>-1626028291</t>
  </si>
  <si>
    <t>115</t>
  </si>
  <si>
    <t>NWG.0069368.URS</t>
  </si>
  <si>
    <t>Konektor RJ45 FTP, Cat 6A, s vložkou, pro vodiče do 1,32mm, na drát/lanko</t>
  </si>
  <si>
    <t>-1508413178</t>
  </si>
  <si>
    <t>116</t>
  </si>
  <si>
    <t>10.696.533</t>
  </si>
  <si>
    <t>Zásuvka soklová RJ45 STP C6A 1M bíl</t>
  </si>
  <si>
    <t>-1126838634</t>
  </si>
  <si>
    <t>117</t>
  </si>
  <si>
    <t>201030</t>
  </si>
  <si>
    <t>Patch panel 19" STP 24 port CAT6A</t>
  </si>
  <si>
    <t>-483196827</t>
  </si>
  <si>
    <t>118</t>
  </si>
  <si>
    <t>741810002</t>
  </si>
  <si>
    <t>Zkoušky a prohlídky elektrických rozvodů a zařízení celková prohlídka a vyhotovení revizní zprávy pro objem montážních prací přes 100 do 500 tis. Kč</t>
  </si>
  <si>
    <t>975308972</t>
  </si>
  <si>
    <t>119</t>
  </si>
  <si>
    <t>998741201</t>
  </si>
  <si>
    <t>Přesun hmot pro silnoproud stanovený procentní sazbou (%) z ceny vodorovná dopravní vzdálenost do 50 m v objektech výšky do 6 m</t>
  </si>
  <si>
    <t>%</t>
  </si>
  <si>
    <t>-1115405009</t>
  </si>
  <si>
    <t>HZS</t>
  </si>
  <si>
    <t>Hodinové zúčtovací sazby</t>
  </si>
  <si>
    <t>120</t>
  </si>
  <si>
    <t>HZS2231</t>
  </si>
  <si>
    <t>Hodinová zúčtovací sazba elektrikář ... demontáž původní elektroinstalac - práce neobsažené v položkách ceníku</t>
  </si>
  <si>
    <t>hod</t>
  </si>
  <si>
    <t>512</t>
  </si>
  <si>
    <t>1109458648</t>
  </si>
  <si>
    <t>VRN</t>
  </si>
  <si>
    <t>Vedlejší rozpočtové náklady</t>
  </si>
  <si>
    <t>VRN1</t>
  </si>
  <si>
    <t>Průzkumné, geodetické a projektové práce</t>
  </si>
  <si>
    <t>121</t>
  </si>
  <si>
    <t>013254000</t>
  </si>
  <si>
    <t>Dokumentace skutečného provedení stavby</t>
  </si>
  <si>
    <t>k</t>
  </si>
  <si>
    <t>1024</t>
  </si>
  <si>
    <t>-1273701132</t>
  </si>
  <si>
    <t>VRN3</t>
  </si>
  <si>
    <t>Zařízení staveniště</t>
  </si>
  <si>
    <t>122</t>
  </si>
  <si>
    <t>030001000</t>
  </si>
  <si>
    <t>Zařízení staveniště (navezení a uskladnění materiálu a nářadí)</t>
  </si>
  <si>
    <t>1166282647</t>
  </si>
  <si>
    <t>123</t>
  </si>
  <si>
    <t>032903000</t>
  </si>
  <si>
    <t>Náklady na provoz a údržbu vybavení staveniště (manipulace s inventářem včetně zakrytí podlah a ostatního vybavení)</t>
  </si>
  <si>
    <t>287420427</t>
  </si>
  <si>
    <t>VRN6</t>
  </si>
  <si>
    <t>Územní vlivy</t>
  </si>
  <si>
    <t>124</t>
  </si>
  <si>
    <t>065002000</t>
  </si>
  <si>
    <t>Mimostaveništní doprava materiálů (dovoz matertiálu z velkoskladu)</t>
  </si>
  <si>
    <t>-646906887</t>
  </si>
  <si>
    <t>VRN8</t>
  </si>
  <si>
    <t>Přesun stavebních kapacit</t>
  </si>
  <si>
    <t>125</t>
  </si>
  <si>
    <t>081103000</t>
  </si>
  <si>
    <t>Denní doprava pracovníků na pracoviště</t>
  </si>
  <si>
    <t>-258146547</t>
  </si>
  <si>
    <t>VRN9</t>
  </si>
  <si>
    <t>Ostatní náklady</t>
  </si>
  <si>
    <t>126</t>
  </si>
  <si>
    <t>091104000</t>
  </si>
  <si>
    <t>Stroje a zařízení nevyžadující montáž ... montážní plošina (pojízdné lešení) do 3m</t>
  </si>
  <si>
    <t>-2068876875</t>
  </si>
  <si>
    <t>127</t>
  </si>
  <si>
    <t>094104000</t>
  </si>
  <si>
    <t>Náklady na opatření BOZP</t>
  </si>
  <si>
    <t>1708009903</t>
  </si>
  <si>
    <t>02K2023_2 - Elektroinstalace 1.NP</t>
  </si>
  <si>
    <t>1548507945</t>
  </si>
  <si>
    <t>-409487434</t>
  </si>
  <si>
    <t>1517091629</t>
  </si>
  <si>
    <t>468111122</t>
  </si>
  <si>
    <t>Frézování drážek pro vodiče ve stěnách z cihel včetně omítky, rozměru do 5x5 cm</t>
  </si>
  <si>
    <t>-405288178</t>
  </si>
  <si>
    <t>598911713</t>
  </si>
  <si>
    <t>158334915</t>
  </si>
  <si>
    <t>-491196713</t>
  </si>
  <si>
    <t>-938098872</t>
  </si>
  <si>
    <t>972055241</t>
  </si>
  <si>
    <t>Vybourání otvorů ve stropech nebo klenbách železobetonových ve stropech z dutých prefabrikátů, plochy do 0,09 m2, tl. přes 120 mm</t>
  </si>
  <si>
    <t>-409548197</t>
  </si>
  <si>
    <t>309400808</t>
  </si>
  <si>
    <t>1782242199</t>
  </si>
  <si>
    <t>-696232202</t>
  </si>
  <si>
    <t>-1178503628</t>
  </si>
  <si>
    <t>741110061</t>
  </si>
  <si>
    <t>Montáž trubek elektroinstalačních s nasunutím nebo našroubováním do krabic plastových ohebných, uložených pod omítku, vnější Ø přes 11 do 23 mm</t>
  </si>
  <si>
    <t>-325224359</t>
  </si>
  <si>
    <t>34571152</t>
  </si>
  <si>
    <t>trubka elektroinstalační ohebná z PH, D 16/21,2mm</t>
  </si>
  <si>
    <t>-1901411245</t>
  </si>
  <si>
    <t>741110062</t>
  </si>
  <si>
    <t>Montáž trubek elektroinstalačních s nasunutím nebo našroubováním do krabic plastových ohebných, uložených pod omítku, vnější Ø přes 23 do 35 mm</t>
  </si>
  <si>
    <t>165090498</t>
  </si>
  <si>
    <t>34571063</t>
  </si>
  <si>
    <t>trubka elektroinstalační ohebná z PVC (ČSN) 2323</t>
  </si>
  <si>
    <t>440902985</t>
  </si>
  <si>
    <t>741110063</t>
  </si>
  <si>
    <t>Montáž trubek elektroinstalačních s nasunutím nebo našroubováním do krabic plastových ohebných, uložených pod omítku, vnější Ø přes 35 mm</t>
  </si>
  <si>
    <t>-409151989</t>
  </si>
  <si>
    <t>34571065</t>
  </si>
  <si>
    <t>trubka elektroinstalační ohebná z PVC (ČSN) 2336</t>
  </si>
  <si>
    <t>2012784203</t>
  </si>
  <si>
    <t>1000289886</t>
  </si>
  <si>
    <t>trubka ohebná 50, 320 N PVC</t>
  </si>
  <si>
    <t>200673715</t>
  </si>
  <si>
    <t>1359860070</t>
  </si>
  <si>
    <t>269150714</t>
  </si>
  <si>
    <t>-1080783930</t>
  </si>
  <si>
    <t>-1603189869</t>
  </si>
  <si>
    <t>-2518109</t>
  </si>
  <si>
    <t>415537938</t>
  </si>
  <si>
    <t>-1236126148</t>
  </si>
  <si>
    <t>319600020</t>
  </si>
  <si>
    <t>-157155727</t>
  </si>
  <si>
    <t>1510513206</t>
  </si>
  <si>
    <t xml:space="preserve">Krabice přístrojová pro lištový rozvod, jednonásobná </t>
  </si>
  <si>
    <t>695269229</t>
  </si>
  <si>
    <t>741122015</t>
  </si>
  <si>
    <t>Montáž kabelů měděných bez ukončení uložených pod omítku plných kulatých (např. CYKY), počtu a průřezu žil 3x1,5 mm2</t>
  </si>
  <si>
    <t>1165872700</t>
  </si>
  <si>
    <t>kabel instalační jádro Cu plné izolace PVC plášť PVC 450/750V 3x1,5mm2</t>
  </si>
  <si>
    <t>-2019214135</t>
  </si>
  <si>
    <t>800*1,1 'Přepočtené koeficientem množství</t>
  </si>
  <si>
    <t>741122016</t>
  </si>
  <si>
    <t>Montáž kabelů měděných bez ukončení uložených pod omítku plných kulatých (např. CYKY), počtu a průřezu žil 3x2,5 až 6 mm2</t>
  </si>
  <si>
    <t>1415099358</t>
  </si>
  <si>
    <t>206831545</t>
  </si>
  <si>
    <t>350*1,1 'Přepočtené koeficientem množství</t>
  </si>
  <si>
    <t>515479371</t>
  </si>
  <si>
    <t>kabel instalační jádro Cu plné izolace PVC plášť PVC 450/750V  5x1,5mm2</t>
  </si>
  <si>
    <t>955025845</t>
  </si>
  <si>
    <t>30*1,1 'Přepočtené koeficientem množství</t>
  </si>
  <si>
    <t>741122025</t>
  </si>
  <si>
    <t>Montáž kabelů měděných bez ukončení uložených pod omítku plných kulatých (např. CYKY), počtu a průřezu žil 4x16 až 25 mm2</t>
  </si>
  <si>
    <t>1636461860</t>
  </si>
  <si>
    <t>34111080</t>
  </si>
  <si>
    <t>kabel instalační jádro Cu plné izolace PVC plášť PVC 450/750V  4x16mm2</t>
  </si>
  <si>
    <t>957827709</t>
  </si>
  <si>
    <t>-285067943</t>
  </si>
  <si>
    <t>-2107679273</t>
  </si>
  <si>
    <t>-904601756</t>
  </si>
  <si>
    <t>Dodávka 3</t>
  </si>
  <si>
    <t>Rozvaděč RS1 dle výkresu č. D.1.4-E9</t>
  </si>
  <si>
    <t>-840962526</t>
  </si>
  <si>
    <t>Dodávka 4</t>
  </si>
  <si>
    <t>Rozvaděč RS1.1 dle výkresu č. D.1.4-E14</t>
  </si>
  <si>
    <t>-530091758</t>
  </si>
  <si>
    <t>196325268</t>
  </si>
  <si>
    <t>741130005</t>
  </si>
  <si>
    <t>Ukončení vodičů izolovaných s označením a zapojením v rozváděči nebo na přístroji, průřezu žíly do 10 mm2</t>
  </si>
  <si>
    <t>-1344675509</t>
  </si>
  <si>
    <t>604070851</t>
  </si>
  <si>
    <t>1328531648</t>
  </si>
  <si>
    <t>Spínač kompletní řazení 1 ABB Tango bílá</t>
  </si>
  <si>
    <t>-902643367</t>
  </si>
  <si>
    <t>741310114</t>
  </si>
  <si>
    <t>Montáž spínačů jedno nebo dvoupólových polozapuštěných nebo zapuštěných se zapojením vodičů bezšroubové připojení ovladačů, řazení 1/0So-tlačítkových zapínacích s orientační doutnavkou</t>
  </si>
  <si>
    <t>-1891034548</t>
  </si>
  <si>
    <t>1000005788</t>
  </si>
  <si>
    <t xml:space="preserve"> Přístroj ovládače zapínacího, řazení 1/0, 1/0S, 1/0So 01-Přístroje</t>
  </si>
  <si>
    <t>-1187246845</t>
  </si>
  <si>
    <t>1000005009</t>
  </si>
  <si>
    <t xml:space="preserve"> Kryt spínače jednoduchý, s průzorem</t>
  </si>
  <si>
    <t>808765603</t>
  </si>
  <si>
    <t>Rámeček jednonásobný</t>
  </si>
  <si>
    <t>-561720413</t>
  </si>
  <si>
    <t>1000006255</t>
  </si>
  <si>
    <t xml:space="preserve">Doutnavka orientační 0,5 mA (univerzální), světlo oranžové </t>
  </si>
  <si>
    <t>2117847615</t>
  </si>
  <si>
    <t>-1634767218</t>
  </si>
  <si>
    <t>Přepínač sériový kompletní řazení 5 ABB Tango bílá</t>
  </si>
  <si>
    <t>119792446</t>
  </si>
  <si>
    <t>2054472568</t>
  </si>
  <si>
    <t>1114155789</t>
  </si>
  <si>
    <t>653010675</t>
  </si>
  <si>
    <t>156035884</t>
  </si>
  <si>
    <t xml:space="preserve"> Zásuvka dvojnásobná s ochr. kolíky, s clonkami, s natočenou dutinou</t>
  </si>
  <si>
    <t>2137287539</t>
  </si>
  <si>
    <t>741313006</t>
  </si>
  <si>
    <t>Montáž zásuvek domovních se zapojením vodičů bezšroubové připojení polozapuštěných nebo zapuštěných 10/16 A, provedení 2x (2P + PE) s ochrannými clonkami a přepěťovou ochranou</t>
  </si>
  <si>
    <t>-998426259</t>
  </si>
  <si>
    <t>1000006359</t>
  </si>
  <si>
    <t>Zásuvka 2násobná s natoč. dutinou, s přep. ochr., s optickou sig.</t>
  </si>
  <si>
    <t>-1615748639</t>
  </si>
  <si>
    <t>409613184</t>
  </si>
  <si>
    <t xml:space="preserve">Zásuvka jednonásobná, chráněná, s clonkami, s víčkem, s bezšroub. </t>
  </si>
  <si>
    <t>1888926984</t>
  </si>
  <si>
    <t>568788701</t>
  </si>
  <si>
    <t>-769086701</t>
  </si>
  <si>
    <t xml:space="preserve">Nouzové scítidlo 1W LED 125 lm   BASIC IP65 3h , svítící při výpadku,  bílé, </t>
  </si>
  <si>
    <t>551095719</t>
  </si>
  <si>
    <t>1202751912</t>
  </si>
  <si>
    <t>1010041528</t>
  </si>
  <si>
    <t>svítidlo A .. dle specifikace ve výpočtovém protokolu; 47W</t>
  </si>
  <si>
    <t>-362254156</t>
  </si>
  <si>
    <t>1000317234</t>
  </si>
  <si>
    <t>svítidlo B ... dle specifikace ve výpočtovém protokolu; 35w</t>
  </si>
  <si>
    <t>1139378698</t>
  </si>
  <si>
    <t>1000317238</t>
  </si>
  <si>
    <t>svítidlo B1 ... dle specifikace ve výpočtovém protokolu; 35W; s nouzovým modulem</t>
  </si>
  <si>
    <t>2035567563</t>
  </si>
  <si>
    <t>Svítidlo C ... dle specifikace ve výpočtovém protokolu; 52W</t>
  </si>
  <si>
    <t>-978662841</t>
  </si>
  <si>
    <t>-288801567</t>
  </si>
  <si>
    <t>1771900</t>
  </si>
  <si>
    <t xml:space="preserve"> Svítidlo D ... dle specifikace ve výpočtovém protokolu; 39W</t>
  </si>
  <si>
    <t>1147320645</t>
  </si>
  <si>
    <t>1868965</t>
  </si>
  <si>
    <t>Svítidlo E ...  dle specifikace ve výpočtovém protokolu</t>
  </si>
  <si>
    <t>-485037072</t>
  </si>
  <si>
    <t>MONTAZNI RAM svítidla E</t>
  </si>
  <si>
    <t>2145146955</t>
  </si>
  <si>
    <t>1507391</t>
  </si>
  <si>
    <t>Svítidlo J ...  dle specifikace ve výpočtovém protokolu</t>
  </si>
  <si>
    <t>848495984</t>
  </si>
  <si>
    <t>117127134</t>
  </si>
  <si>
    <t>Svítidlo AS ... asymetrický reflektor, 1500mm, přisazené/závěsné, LED 840</t>
  </si>
  <si>
    <t>1475477518</t>
  </si>
  <si>
    <t>-1273892490</t>
  </si>
  <si>
    <t>-1622179353</t>
  </si>
  <si>
    <t>Zemnicí svorka ZS 4 3/8" NEREZ</t>
  </si>
  <si>
    <t>-107001862</t>
  </si>
  <si>
    <t>741910412</t>
  </si>
  <si>
    <t>Montáž žlabů bez stojiny a výložníků kovových s podpěrkami a příslušenstvím bez víka, šířky do 100 mm</t>
  </si>
  <si>
    <t>593598908</t>
  </si>
  <si>
    <t>10.530.235</t>
  </si>
  <si>
    <t>Drátěný žlab rozměru 60x60 v povrchové úpravě zinkochromát. Velikost sítě 100x50 mm. Profilované dráty zajišťují vyšší nosnost drátě ných žlabů.</t>
  </si>
  <si>
    <t>-1656440615</t>
  </si>
  <si>
    <t>1000292436</t>
  </si>
  <si>
    <t>SPOJKA ŽLABU</t>
  </si>
  <si>
    <t>-1355455673</t>
  </si>
  <si>
    <t>1000112541</t>
  </si>
  <si>
    <t xml:space="preserve"> MATICE ŠESTIHRANNÁ</t>
  </si>
  <si>
    <t>-1467682695</t>
  </si>
  <si>
    <t>1000112514</t>
  </si>
  <si>
    <t xml:space="preserve"> ZT 8 ZNCR  TYČ ZÁVITOVÁ</t>
  </si>
  <si>
    <t>1103387751</t>
  </si>
  <si>
    <t>1000112630</t>
  </si>
  <si>
    <t xml:space="preserve"> KKZ 8 ZNCR  KOTVA KOVOVÁ ZATLOUKACÍ</t>
  </si>
  <si>
    <t>-383979344</t>
  </si>
  <si>
    <t>1000292439</t>
  </si>
  <si>
    <t xml:space="preserve"> ZÁVĚS ŽLABU</t>
  </si>
  <si>
    <t>-1673361820</t>
  </si>
  <si>
    <t>Dodávka 12</t>
  </si>
  <si>
    <t>Zhotovení sádrokartonového obložení kabelového žlabu (cca 2m) vč.SDK materiálu.</t>
  </si>
  <si>
    <t>1592566535</t>
  </si>
  <si>
    <t>-433278432</t>
  </si>
  <si>
    <t xml:space="preserve">Instalační kabel FTP CAT6A </t>
  </si>
  <si>
    <t>-685427405</t>
  </si>
  <si>
    <t>-643436014</t>
  </si>
  <si>
    <t>Konektor RJ45 FTP, Cat 6A, s vložkou, pro vodiče do 1,32mm,  na drát/lanko</t>
  </si>
  <si>
    <t>2197266</t>
  </si>
  <si>
    <t>220301201</t>
  </si>
  <si>
    <t>Montáž zásuvky telefonní včetně přípravných a pomocných prací a zapojení vodičů čtyřpólové pod omítku</t>
  </si>
  <si>
    <t>1982233108</t>
  </si>
  <si>
    <t>8500484122</t>
  </si>
  <si>
    <t>Zásuvka datová  CAT6a 2× RJ45 STP béžová</t>
  </si>
  <si>
    <t>1190212791</t>
  </si>
  <si>
    <t>2003049111</t>
  </si>
  <si>
    <t>286540966</t>
  </si>
  <si>
    <t>HZS1312</t>
  </si>
  <si>
    <t>Hodinové zúčtovací sazby profesí HSV provádění konstrukcí omítkář - štukatér</t>
  </si>
  <si>
    <t>-599684663</t>
  </si>
  <si>
    <t>-443415398</t>
  </si>
  <si>
    <t>-1320912658</t>
  </si>
  <si>
    <t>1616169308</t>
  </si>
  <si>
    <t>-756927830</t>
  </si>
  <si>
    <t>-1433725229</t>
  </si>
  <si>
    <t>-517116165</t>
  </si>
  <si>
    <t>-384620135</t>
  </si>
  <si>
    <t>198123357</t>
  </si>
  <si>
    <t>02K2023_3 - Elektroinstalace 2.NP</t>
  </si>
  <si>
    <t>1429725538</t>
  </si>
  <si>
    <t>-577866915</t>
  </si>
  <si>
    <t>-420579536</t>
  </si>
  <si>
    <t>934740527</t>
  </si>
  <si>
    <t>-339354059</t>
  </si>
  <si>
    <t>359825178</t>
  </si>
  <si>
    <t>-2131649433</t>
  </si>
  <si>
    <t>-1358971696</t>
  </si>
  <si>
    <t>1493015287</t>
  </si>
  <si>
    <t>-1326676831</t>
  </si>
  <si>
    <t>1050131419</t>
  </si>
  <si>
    <t>568177031</t>
  </si>
  <si>
    <t>1994682114</t>
  </si>
  <si>
    <t>1561025618</t>
  </si>
  <si>
    <t>302609259</t>
  </si>
  <si>
    <t>-1396119496</t>
  </si>
  <si>
    <t>1260930469</t>
  </si>
  <si>
    <t>-553262398</t>
  </si>
  <si>
    <t>-635730933</t>
  </si>
  <si>
    <t>-2072030966</t>
  </si>
  <si>
    <t>-2063773870</t>
  </si>
  <si>
    <t>Zásuvka datová CAT6a 2× RJ45 STP béžová</t>
  </si>
  <si>
    <t>-1296328568</t>
  </si>
  <si>
    <t>324082341</t>
  </si>
  <si>
    <t>-660921195</t>
  </si>
  <si>
    <t>376771099</t>
  </si>
  <si>
    <t>-1477891479</t>
  </si>
  <si>
    <t>-1706064705</t>
  </si>
  <si>
    <t>-666844777</t>
  </si>
  <si>
    <t>-1511348495</t>
  </si>
  <si>
    <t>1529324166</t>
  </si>
  <si>
    <t>Trubka tuhá 50  ; 320 N PVC</t>
  </si>
  <si>
    <t>2085618388</t>
  </si>
  <si>
    <t>-215687493</t>
  </si>
  <si>
    <t>-782556649</t>
  </si>
  <si>
    <t>Svorka  2x1-2,5 bezšroubová</t>
  </si>
  <si>
    <t>2016133537</t>
  </si>
  <si>
    <t>-798949580</t>
  </si>
  <si>
    <t>670852162</t>
  </si>
  <si>
    <t>-1176004942</t>
  </si>
  <si>
    <t>-1240691945</t>
  </si>
  <si>
    <t>722557676</t>
  </si>
  <si>
    <t>1613461651</t>
  </si>
  <si>
    <t>300*1,1 'Přepočtené koeficientem množství</t>
  </si>
  <si>
    <t>741122024</t>
  </si>
  <si>
    <t>Montáž kabelů měděných bez ukončení uložených pod omítku plných kulatých (např. CYKY), počtu a průřezu žil 4x10 mm2</t>
  </si>
  <si>
    <t>730874886</t>
  </si>
  <si>
    <t>34111076</t>
  </si>
  <si>
    <t>kabel instalační jádro Cu plné izolace PVC plášť PVC 450/750V  4x10mm2</t>
  </si>
  <si>
    <t>855586330</t>
  </si>
  <si>
    <t>5*1,1 'Přepočtené koeficientem množství</t>
  </si>
  <si>
    <t>1006552336</t>
  </si>
  <si>
    <t>1644530093</t>
  </si>
  <si>
    <t>1819751870</t>
  </si>
  <si>
    <t>-1687733253</t>
  </si>
  <si>
    <t>40*1,1 'Přepočtené koeficientem množství</t>
  </si>
  <si>
    <t>451263489</t>
  </si>
  <si>
    <t>kabel instalační jádro Cu plné izolace PVC plášť PVC 450/750V  12x1,5mm2</t>
  </si>
  <si>
    <t>-280541370</t>
  </si>
  <si>
    <t>35*1,1 'Přepočtené koeficientem množství</t>
  </si>
  <si>
    <t>-611187819</t>
  </si>
  <si>
    <t>-1055110099</t>
  </si>
  <si>
    <t>1812932523</t>
  </si>
  <si>
    <t>2138548145</t>
  </si>
  <si>
    <t>Dodávka 5</t>
  </si>
  <si>
    <t>Rozvaděč RS2 dle výkresu č. D.1.4-E10</t>
  </si>
  <si>
    <t>-369155508</t>
  </si>
  <si>
    <t>Dodávka 6</t>
  </si>
  <si>
    <t>Rozvaděč RS2.1 dle výkresu č. D.1.4-E15</t>
  </si>
  <si>
    <t>-675339750</t>
  </si>
  <si>
    <t>1830492042</t>
  </si>
  <si>
    <t>Spínač kompletní řazení 1 bílá, krytí IP 40</t>
  </si>
  <si>
    <t>-332561996</t>
  </si>
  <si>
    <t>-888388651</t>
  </si>
  <si>
    <t>Přepínač sériový kompletní řazení 5 , bílá, krytí IP 40</t>
  </si>
  <si>
    <t>-1507348312</t>
  </si>
  <si>
    <t>-8937497</t>
  </si>
  <si>
    <t>-1889429898</t>
  </si>
  <si>
    <t>-102192443</t>
  </si>
  <si>
    <t>-1495585052</t>
  </si>
  <si>
    <t xml:space="preserve">Zásuvka dvojnásobná s ochr. kolíky, s clonkami, s natočenou dutinou </t>
  </si>
  <si>
    <t>254026676</t>
  </si>
  <si>
    <t>-1399361603</t>
  </si>
  <si>
    <t xml:space="preserve">Zásuvka 2násobná s natoč. dutinou, s přep. ochr., s optickou sig. </t>
  </si>
  <si>
    <t>846116557</t>
  </si>
  <si>
    <t>1530482260</t>
  </si>
  <si>
    <t>Zásuvka jednonásobná, chráněná, s clonkami, s víčkem, s bezšroub. sv.</t>
  </si>
  <si>
    <t>-534992285</t>
  </si>
  <si>
    <t>-999235079</t>
  </si>
  <si>
    <t>766259399</t>
  </si>
  <si>
    <t>Krabice přístrojová pro lištový rozvod, jednonásobná</t>
  </si>
  <si>
    <t>915001368</t>
  </si>
  <si>
    <t>-2102181563</t>
  </si>
  <si>
    <t>Nouzové svítidlo 1W LED 125 lm   BASIC IP65 3h , svítící při výpadku,  bílé,</t>
  </si>
  <si>
    <t>-1484350561</t>
  </si>
  <si>
    <t>1137977319</t>
  </si>
  <si>
    <t>svítidlo B ... dle výpočtového protokolu; 35W</t>
  </si>
  <si>
    <t>-1883277680</t>
  </si>
  <si>
    <t>svítidlo B1 ... dle výpočtového protokolu; 35W; s nouzovým modulem</t>
  </si>
  <si>
    <t>-2065210542</t>
  </si>
  <si>
    <t>-198590883</t>
  </si>
  <si>
    <t>svítidlo C1 ... dle výpočtového protokolu; 52W; s nouzovým modulem</t>
  </si>
  <si>
    <t>-744374239</t>
  </si>
  <si>
    <t>svítidlo E ... dle výpočtového protokolu</t>
  </si>
  <si>
    <t>776529323</t>
  </si>
  <si>
    <t>MONTAZNI RAM pro svítidlo E</t>
  </si>
  <si>
    <t>-1444965359</t>
  </si>
  <si>
    <t>svítidlo J ... dle výpočtového protokolu</t>
  </si>
  <si>
    <t>-860121303</t>
  </si>
  <si>
    <t>473943045</t>
  </si>
  <si>
    <t>1218083445</t>
  </si>
  <si>
    <t>-1489954143</t>
  </si>
  <si>
    <t>Svítidlo AS, asymetrický reflektor, 1500mm, přisazené/závěsné, LED 840</t>
  </si>
  <si>
    <t>1389209810</t>
  </si>
  <si>
    <t>1000315838</t>
  </si>
  <si>
    <t>svítidlo R ... dle výpočtového protokolu</t>
  </si>
  <si>
    <t>-1639692899</t>
  </si>
  <si>
    <t>-936311290</t>
  </si>
  <si>
    <t>1440390400</t>
  </si>
  <si>
    <t>-434103458</t>
  </si>
  <si>
    <t>-1629072956</t>
  </si>
  <si>
    <t>333809480</t>
  </si>
  <si>
    <t>-806461900</t>
  </si>
  <si>
    <t>1829572236</t>
  </si>
  <si>
    <t>HZS2231.01</t>
  </si>
  <si>
    <t>Hodinová zúčtovací sazba elektrikář ... montáž zařízení  nouzové signalizace pro ZTP</t>
  </si>
  <si>
    <t>912693977</t>
  </si>
  <si>
    <t>11.102.401</t>
  </si>
  <si>
    <t>Signalizační systém  | Sada pro nouzovou signalizaci | alpská bílá || Pro přivolání pomoci tělesně po stiženým osobám (podle vyhlášky č. 398/2009 Sb. o bezbariérovém užívání staveb), např. na WC</t>
  </si>
  <si>
    <t>1500867689</t>
  </si>
  <si>
    <t>-498012340</t>
  </si>
  <si>
    <t>1295392954</t>
  </si>
  <si>
    <t>1397308380</t>
  </si>
  <si>
    <t>1168525331</t>
  </si>
  <si>
    <t>-1747706846</t>
  </si>
  <si>
    <t>2069025560</t>
  </si>
  <si>
    <t>1597085220</t>
  </si>
  <si>
    <t>02K2023_4 - Elektroinstalace 3.NP</t>
  </si>
  <si>
    <t>-806391058</t>
  </si>
  <si>
    <t>-1243901050</t>
  </si>
  <si>
    <t>-254114161</t>
  </si>
  <si>
    <t>1119043082</t>
  </si>
  <si>
    <t>-1143534394</t>
  </si>
  <si>
    <t>1730545893</t>
  </si>
  <si>
    <t>548443914</t>
  </si>
  <si>
    <t>895334142</t>
  </si>
  <si>
    <t>1061655244</t>
  </si>
  <si>
    <t>730416424</t>
  </si>
  <si>
    <t>-162744912</t>
  </si>
  <si>
    <t>997013153</t>
  </si>
  <si>
    <t>Vnitrostaveništní doprava suti a vybouraných hmot vodorovně do 50 m svisle s omezením mechanizace pro budovy a haly výšky přes 9 do 12 m</t>
  </si>
  <si>
    <t>650571213</t>
  </si>
  <si>
    <t>-1617831733</t>
  </si>
  <si>
    <t>-2127250514</t>
  </si>
  <si>
    <t>1109110394</t>
  </si>
  <si>
    <t>-26095974</t>
  </si>
  <si>
    <t>-1991105367</t>
  </si>
  <si>
    <t>1215256836</t>
  </si>
  <si>
    <t>1605222472</t>
  </si>
  <si>
    <t>1596246902</t>
  </si>
  <si>
    <t>400*1,1 'Přepočtené koeficientem množství</t>
  </si>
  <si>
    <t>1567260033</t>
  </si>
  <si>
    <t>1236172137</t>
  </si>
  <si>
    <t>-1762141805</t>
  </si>
  <si>
    <t>-445275462</t>
  </si>
  <si>
    <t>-425350457</t>
  </si>
  <si>
    <t>-437084234</t>
  </si>
  <si>
    <t>1047792986</t>
  </si>
  <si>
    <t>-985871863</t>
  </si>
  <si>
    <t>-73794319</t>
  </si>
  <si>
    <t>-1947995611</t>
  </si>
  <si>
    <t>Trubka tuhá 50;  320 N PVC</t>
  </si>
  <si>
    <t>363392387</t>
  </si>
  <si>
    <t>-156859918</t>
  </si>
  <si>
    <t>555309920</t>
  </si>
  <si>
    <t xml:space="preserve">Bezšroubová svorka 2x1-2,5 </t>
  </si>
  <si>
    <t>-2098571512</t>
  </si>
  <si>
    <t xml:space="preserve">Bezšroubová svorka 3x1-2,5 </t>
  </si>
  <si>
    <t>313245132</t>
  </si>
  <si>
    <t xml:space="preserve">Bezšroubová svorka 4x1-2,5 </t>
  </si>
  <si>
    <t>-1975173760</t>
  </si>
  <si>
    <t>-980324695</t>
  </si>
  <si>
    <t>311119106</t>
  </si>
  <si>
    <t>1658130540</t>
  </si>
  <si>
    <t>1681545698</t>
  </si>
  <si>
    <t>250*1,1 'Přepočtené koeficientem množství</t>
  </si>
  <si>
    <t>-890423282</t>
  </si>
  <si>
    <t>-429080424</t>
  </si>
  <si>
    <t>7*1,1 'Přepočtené koeficientem množství</t>
  </si>
  <si>
    <t>-2067867755</t>
  </si>
  <si>
    <t>-332584467</t>
  </si>
  <si>
    <t>-1015676374</t>
  </si>
  <si>
    <t>1744365601</t>
  </si>
  <si>
    <t>-2076212653</t>
  </si>
  <si>
    <t>-1306822462</t>
  </si>
  <si>
    <t>1441014546</t>
  </si>
  <si>
    <t>576228947</t>
  </si>
  <si>
    <t>-521869329</t>
  </si>
  <si>
    <t>789985540</t>
  </si>
  <si>
    <t>Dodávka 7</t>
  </si>
  <si>
    <t>Rozvaděč RS3 dle výkresu č. D.1.4-E11</t>
  </si>
  <si>
    <t>2062050517</t>
  </si>
  <si>
    <t>Dodávka 8</t>
  </si>
  <si>
    <t>Rozvaděč RS3.1 dle výkresu č. D.1.4-E16</t>
  </si>
  <si>
    <t>-217218189</t>
  </si>
  <si>
    <t>1422364093</t>
  </si>
  <si>
    <t>Spínač kompletní řazení 1</t>
  </si>
  <si>
    <t>1219068287</t>
  </si>
  <si>
    <t>-607539337</t>
  </si>
  <si>
    <t>Přepínač sériový kompletní řazení 5</t>
  </si>
  <si>
    <t>-797719466</t>
  </si>
  <si>
    <t>1911225876</t>
  </si>
  <si>
    <t>-1513767482</t>
  </si>
  <si>
    <t>1031994371</t>
  </si>
  <si>
    <t>-1181860808</t>
  </si>
  <si>
    <t>Zásuvka dvojnásobná s ochr. kolíky, s clonkami, s natočenou dutinou</t>
  </si>
  <si>
    <t>-2119356418</t>
  </si>
  <si>
    <t>757976608</t>
  </si>
  <si>
    <t>-2111709821</t>
  </si>
  <si>
    <t>-194295174</t>
  </si>
  <si>
    <t xml:space="preserve">Zásuvka jednonásobná, chráněná, s clonkami, s víčkem, s bezšroub. sv. </t>
  </si>
  <si>
    <t>821920205</t>
  </si>
  <si>
    <t>-48520541</t>
  </si>
  <si>
    <t>-1014547172</t>
  </si>
  <si>
    <t>-102035687</t>
  </si>
  <si>
    <t>-2015844683</t>
  </si>
  <si>
    <t>1413591219</t>
  </si>
  <si>
    <t>-67884219</t>
  </si>
  <si>
    <t>svítidlo C ... dle výpočtového protokolu;52W</t>
  </si>
  <si>
    <t>-56089293</t>
  </si>
  <si>
    <t>303463642</t>
  </si>
  <si>
    <t>svítidlo E ... dle výpočtového protokolu;</t>
  </si>
  <si>
    <t>1481856432</t>
  </si>
  <si>
    <t>1852664160</t>
  </si>
  <si>
    <t>svítidlo J ... dle výpočtového protokolu;</t>
  </si>
  <si>
    <t>1511521290</t>
  </si>
  <si>
    <t>-1088813780</t>
  </si>
  <si>
    <t>329418455</t>
  </si>
  <si>
    <t>1966023066</t>
  </si>
  <si>
    <t>-2141583911</t>
  </si>
  <si>
    <t>1875470740</t>
  </si>
  <si>
    <t>-291887876</t>
  </si>
  <si>
    <t>-1632369762</t>
  </si>
  <si>
    <t>45408802</t>
  </si>
  <si>
    <t>998741202</t>
  </si>
  <si>
    <t>Přesun hmot pro silnoproud stanovený procentní sazbou (%) z ceny vodorovná dopravní vzdálenost do 50 m v objektech výšky přes 6 do 12 m</t>
  </si>
  <si>
    <t>1352237853</t>
  </si>
  <si>
    <t>639154901</t>
  </si>
  <si>
    <t>-718841424</t>
  </si>
  <si>
    <t>535979753</t>
  </si>
  <si>
    <t>-1917117824</t>
  </si>
  <si>
    <t>1265345609</t>
  </si>
  <si>
    <t>1269689409</t>
  </si>
  <si>
    <t>-2036975163</t>
  </si>
  <si>
    <t>-1771015438</t>
  </si>
  <si>
    <t>-1662428104</t>
  </si>
  <si>
    <t>02K2023_5 - Elektroinstalace 4.NP</t>
  </si>
  <si>
    <t>-1886643216</t>
  </si>
  <si>
    <t>276859129</t>
  </si>
  <si>
    <t>513928887</t>
  </si>
  <si>
    <t>1342103363</t>
  </si>
  <si>
    <t>-749425853</t>
  </si>
  <si>
    <t>-1587903848</t>
  </si>
  <si>
    <t>-254731615</t>
  </si>
  <si>
    <t>-1357412700</t>
  </si>
  <si>
    <t>285674353</t>
  </si>
  <si>
    <t>-720944257</t>
  </si>
  <si>
    <t>-327606095</t>
  </si>
  <si>
    <t>997013154</t>
  </si>
  <si>
    <t>Vnitrostaveništní doprava suti a vybouraných hmot vodorovně do 50 m svisle s omezením mechanizace pro budovy a haly výšky přes 12 do 15 m</t>
  </si>
  <si>
    <t>1756993090</t>
  </si>
  <si>
    <t>-1186607846</t>
  </si>
  <si>
    <t>1064681824</t>
  </si>
  <si>
    <t>367476005</t>
  </si>
  <si>
    <t>-1916134373</t>
  </si>
  <si>
    <t>1606378533</t>
  </si>
  <si>
    <t>1256081695</t>
  </si>
  <si>
    <t>1801886424</t>
  </si>
  <si>
    <t>1823743545</t>
  </si>
  <si>
    <t>7723851</t>
  </si>
  <si>
    <t>-2024573231</t>
  </si>
  <si>
    <t>-732951237</t>
  </si>
  <si>
    <t>-1612196440</t>
  </si>
  <si>
    <t>-1859984542</t>
  </si>
  <si>
    <t>30308466</t>
  </si>
  <si>
    <t>-1975079793</t>
  </si>
  <si>
    <t>-949100698</t>
  </si>
  <si>
    <t>1135017365</t>
  </si>
  <si>
    <t>Trubka tuhá 50,  320 N PVC</t>
  </si>
  <si>
    <t>214497294</t>
  </si>
  <si>
    <t>616391191</t>
  </si>
  <si>
    <t>459630501</t>
  </si>
  <si>
    <t>2038339366</t>
  </si>
  <si>
    <t>1751545521</t>
  </si>
  <si>
    <t>410296493</t>
  </si>
  <si>
    <t>-2046976512</t>
  </si>
  <si>
    <t>1559332877</t>
  </si>
  <si>
    <t>-742127376</t>
  </si>
  <si>
    <t>717315812</t>
  </si>
  <si>
    <t>-992651282</t>
  </si>
  <si>
    <t>-262997933</t>
  </si>
  <si>
    <t>10*1,1 'Přepočtené koeficientem množství</t>
  </si>
  <si>
    <t>-584777812</t>
  </si>
  <si>
    <t>1619956591</t>
  </si>
  <si>
    <t>20*1,1 'Přepočtené koeficientem množství</t>
  </si>
  <si>
    <t>1122334617</t>
  </si>
  <si>
    <t>-1619237123</t>
  </si>
  <si>
    <t>381398403</t>
  </si>
  <si>
    <t>811223397</t>
  </si>
  <si>
    <t>45*1,1 'Přepočtené koeficientem množství</t>
  </si>
  <si>
    <t>-645511895</t>
  </si>
  <si>
    <t>435646030</t>
  </si>
  <si>
    <t>-606122807</t>
  </si>
  <si>
    <t>23984373</t>
  </si>
  <si>
    <t>Dodávka 9</t>
  </si>
  <si>
    <t>Rozvaděč RS4 dle výkresu č. D.1.4-E12</t>
  </si>
  <si>
    <t>1171655948</t>
  </si>
  <si>
    <t>Dodávka 10</t>
  </si>
  <si>
    <t>Rozvaděč RS4.1 dle výkresu č. D.1.4-E17</t>
  </si>
  <si>
    <t>-1869121840</t>
  </si>
  <si>
    <t>415072676</t>
  </si>
  <si>
    <t>1098178238</t>
  </si>
  <si>
    <t>-1682267539</t>
  </si>
  <si>
    <t>1890921312</t>
  </si>
  <si>
    <t>1276263186</t>
  </si>
  <si>
    <t>417082164</t>
  </si>
  <si>
    <t>171811261</t>
  </si>
  <si>
    <t>-1187575104</t>
  </si>
  <si>
    <t>-1148118907</t>
  </si>
  <si>
    <t>595247277</t>
  </si>
  <si>
    <t xml:space="preserve"> Zásuvka 2násobná s natoč. dutinou, s přep. ochr., s optickou sig.</t>
  </si>
  <si>
    <t>-1766348546</t>
  </si>
  <si>
    <t>1510134302</t>
  </si>
  <si>
    <t>-378961913</t>
  </si>
  <si>
    <t xml:space="preserve"> Rámeček jednonásobný</t>
  </si>
  <si>
    <t>-131792547</t>
  </si>
  <si>
    <t>-1882862497</t>
  </si>
  <si>
    <t xml:space="preserve"> Krabice přístrojová pro lištový rozvod, jednonásobná </t>
  </si>
  <si>
    <t>1696251987</t>
  </si>
  <si>
    <t>2026217187</t>
  </si>
  <si>
    <t>Nouzové svítidlo 1W LED 125 lm   BASIC IP65 3h , svítící při výpadku,  bílé</t>
  </si>
  <si>
    <t>-270563544</t>
  </si>
  <si>
    <t>2086738558</t>
  </si>
  <si>
    <t>1523745825</t>
  </si>
  <si>
    <t>-1672854202</t>
  </si>
  <si>
    <t>1899411920</t>
  </si>
  <si>
    <t>svítidlo E... dle výpočtového protokolu</t>
  </si>
  <si>
    <t>1532203520</t>
  </si>
  <si>
    <t>MONTAZNI RÁM pro svítidlo E</t>
  </si>
  <si>
    <t>-1876445390</t>
  </si>
  <si>
    <t>430984707</t>
  </si>
  <si>
    <t>1687202365</t>
  </si>
  <si>
    <t>1484560952</t>
  </si>
  <si>
    <t>1839750691</t>
  </si>
  <si>
    <t>431617173</t>
  </si>
  <si>
    <t>2089348910</t>
  </si>
  <si>
    <t>1199672894</t>
  </si>
  <si>
    <t>-2050966339</t>
  </si>
  <si>
    <t>444090861</t>
  </si>
  <si>
    <t>998741203</t>
  </si>
  <si>
    <t>Přesun hmot pro silnoproud stanovený procentní sazbou (%) z ceny vodorovná dopravní vzdálenost do 50 m v objektech výšky přes 12 do 24 m</t>
  </si>
  <si>
    <t>659053920</t>
  </si>
  <si>
    <t>-469309966</t>
  </si>
  <si>
    <t>1382187454</t>
  </si>
  <si>
    <t>700334370</t>
  </si>
  <si>
    <t>-1902215716</t>
  </si>
  <si>
    <t>-1580694837</t>
  </si>
  <si>
    <t>-477838956</t>
  </si>
  <si>
    <t>-198675534</t>
  </si>
  <si>
    <t>162046623</t>
  </si>
  <si>
    <t>-668723258</t>
  </si>
  <si>
    <t>02K2023_6 - Elektroinstalace 5.NP</t>
  </si>
  <si>
    <t>786540881</t>
  </si>
  <si>
    <t>874185123</t>
  </si>
  <si>
    <t>815297979</t>
  </si>
  <si>
    <t>208722762</t>
  </si>
  <si>
    <t>-392249536</t>
  </si>
  <si>
    <t>1476556365</t>
  </si>
  <si>
    <t>-9422380</t>
  </si>
  <si>
    <t>-1676733204</t>
  </si>
  <si>
    <t>482704251</t>
  </si>
  <si>
    <t>457365880</t>
  </si>
  <si>
    <t>122891568</t>
  </si>
  <si>
    <t>-943938301</t>
  </si>
  <si>
    <t>-577183798</t>
  </si>
  <si>
    <t>-1121331047</t>
  </si>
  <si>
    <t>3200*1,1 'Přepočtené koeficientem množství</t>
  </si>
  <si>
    <t>1122101711</t>
  </si>
  <si>
    <t>1524463417</t>
  </si>
  <si>
    <t>Zásuvka datová soklová RJ45 STP C6A 1M bíl</t>
  </si>
  <si>
    <t>-1644399001</t>
  </si>
  <si>
    <t>376680291</t>
  </si>
  <si>
    <t>220301202</t>
  </si>
  <si>
    <t>Montáž zásuvky telefonní včetně přípravných a pomocných prací a zapojení vodičů čtyřpólové na povrchu</t>
  </si>
  <si>
    <t>-890968184</t>
  </si>
  <si>
    <t xml:space="preserve">Zásuvka datová  CAT6a 2× RJ45 STP </t>
  </si>
  <si>
    <t>-694479885</t>
  </si>
  <si>
    <t>-1561005230</t>
  </si>
  <si>
    <t>-784027223</t>
  </si>
  <si>
    <t>140*1,05 'Přepočtené koeficientem množství</t>
  </si>
  <si>
    <t>34571007</t>
  </si>
  <si>
    <t>lišta elektroinstalační hranatá PVC 40x20mm</t>
  </si>
  <si>
    <t>140749589</t>
  </si>
  <si>
    <t>1000222906</t>
  </si>
  <si>
    <t>lišta 20X20 bezhalogenová</t>
  </si>
  <si>
    <t>6114316</t>
  </si>
  <si>
    <t>741110512</t>
  </si>
  <si>
    <t>Montáž lišt a kanálků elektroinstalačních se spojkami, ohyby a rohy a s nasunutím do krabic vkládacích s víčkem, šířky do přes 60 do 120 mm</t>
  </si>
  <si>
    <t>-1200702139</t>
  </si>
  <si>
    <t>34571216</t>
  </si>
  <si>
    <t>kanál elektroinstalační hranatý PVC 100x40mm</t>
  </si>
  <si>
    <t>183662891</t>
  </si>
  <si>
    <t>-778999786</t>
  </si>
  <si>
    <t>Parapetní kanál 160X65</t>
  </si>
  <si>
    <t>-1737756684</t>
  </si>
  <si>
    <t>-824372606</t>
  </si>
  <si>
    <t>-771873201</t>
  </si>
  <si>
    <t>-789278636</t>
  </si>
  <si>
    <t>49757615</t>
  </si>
  <si>
    <t>KRYT PRŮCHOD. PK 160X65 D</t>
  </si>
  <si>
    <t>-791788173</t>
  </si>
  <si>
    <t>1233948658</t>
  </si>
  <si>
    <t>73847470</t>
  </si>
  <si>
    <t>-1209531576</t>
  </si>
  <si>
    <t>1000190754</t>
  </si>
  <si>
    <t>Krabice pro lištový rozvod, pro dvojnásobnou zásuvku</t>
  </si>
  <si>
    <t>328793569</t>
  </si>
  <si>
    <t>741112103</t>
  </si>
  <si>
    <t>Montáž krabic elektroinstalačních bez napojení na trubky a lišty, demontáže a montáže víčka a přístroje rozvodek se zapojením vodičů na svorkovnici zapuštěných plastových čtyřhranných</t>
  </si>
  <si>
    <t>619847822</t>
  </si>
  <si>
    <t>1000112442</t>
  </si>
  <si>
    <t>KRABICE LIŠTOVÁ, s víčkem</t>
  </si>
  <si>
    <t>493587428</t>
  </si>
  <si>
    <t>-1273109012</t>
  </si>
  <si>
    <t>-1592833468</t>
  </si>
  <si>
    <t>-1424069591</t>
  </si>
  <si>
    <t>824502484</t>
  </si>
  <si>
    <t>kabel instalační jádro Cu plné izolace PVC plášť PVC 450/750V 4x16mm2</t>
  </si>
  <si>
    <t>-774433152</t>
  </si>
  <si>
    <t>-1117366762</t>
  </si>
  <si>
    <t>21271471</t>
  </si>
  <si>
    <t>770*1,1 'Přepočtené koeficientem množství</t>
  </si>
  <si>
    <t>-464851861</t>
  </si>
  <si>
    <t>960*1,1 'Přepočtené koeficientem množství</t>
  </si>
  <si>
    <t>1385525091</t>
  </si>
  <si>
    <t>1859177803</t>
  </si>
  <si>
    <t>-2112808772</t>
  </si>
  <si>
    <t>1533392007</t>
  </si>
  <si>
    <t>668686698</t>
  </si>
  <si>
    <t>Dodávka 11</t>
  </si>
  <si>
    <t>Rozvaděč RS5 dle výkresu č. D.1.4-E13</t>
  </si>
  <si>
    <t>327347992</t>
  </si>
  <si>
    <t>-970154195</t>
  </si>
  <si>
    <t>1916470280</t>
  </si>
  <si>
    <t>-1013902552</t>
  </si>
  <si>
    <t>1696457816</t>
  </si>
  <si>
    <t>699798736</t>
  </si>
  <si>
    <t>-1151194660</t>
  </si>
  <si>
    <t>-305504573</t>
  </si>
  <si>
    <t>-1592577040</t>
  </si>
  <si>
    <t>-6405553</t>
  </si>
  <si>
    <t>1900107319</t>
  </si>
  <si>
    <t>1066264274</t>
  </si>
  <si>
    <t>37798877</t>
  </si>
  <si>
    <t>Soklová zásuvka 45X45  S CLONKOU, 230V/16A</t>
  </si>
  <si>
    <t>2139535224</t>
  </si>
  <si>
    <t>Profil 45 | Zásuvky | Zásuvka 45x45, s ochranou před přepětím (optická signalizace) | bílá | 16 A, 230 V AC</t>
  </si>
  <si>
    <t>130958871</t>
  </si>
  <si>
    <t>-72266968</t>
  </si>
  <si>
    <t>1974346751</t>
  </si>
  <si>
    <t>1565474983</t>
  </si>
  <si>
    <t>-1034183684</t>
  </si>
  <si>
    <t>-1681503118</t>
  </si>
  <si>
    <t>-717904013</t>
  </si>
  <si>
    <t xml:space="preserve">Rámeček jednonásobný </t>
  </si>
  <si>
    <t>1592155836</t>
  </si>
  <si>
    <t>1799300211</t>
  </si>
  <si>
    <t xml:space="preserve">Zásuvka jednonásobná s víčkem, IP44 </t>
  </si>
  <si>
    <t>-611935895</t>
  </si>
  <si>
    <t>-630505457</t>
  </si>
  <si>
    <t>Nouzové svítidlo  1W LED 125 lm   BASIC IP65 3h , svítící při výpadku,  bílé,</t>
  </si>
  <si>
    <t>849372428</t>
  </si>
  <si>
    <t>-1545310481</t>
  </si>
  <si>
    <t>32402828</t>
  </si>
  <si>
    <t>svítidlo D ... dle výpočtového protokolu</t>
  </si>
  <si>
    <t>-459706968</t>
  </si>
  <si>
    <t>1336114098</t>
  </si>
  <si>
    <t>-403807422</t>
  </si>
  <si>
    <t>1532219471</t>
  </si>
  <si>
    <t>-1736498418</t>
  </si>
  <si>
    <t>-643017271</t>
  </si>
  <si>
    <t>-899833094</t>
  </si>
  <si>
    <t>svítidlo G ... dle výpočtového protokolu</t>
  </si>
  <si>
    <t>885419267</t>
  </si>
  <si>
    <t>1076676297</t>
  </si>
  <si>
    <t>-252709567</t>
  </si>
  <si>
    <t>913032546</t>
  </si>
  <si>
    <t>-1672382139</t>
  </si>
  <si>
    <t>Žlab 60x60  drátěný ZNCR</t>
  </si>
  <si>
    <t>289219491</t>
  </si>
  <si>
    <t xml:space="preserve"> SPOJKA ŽLABU</t>
  </si>
  <si>
    <t>-1638623315</t>
  </si>
  <si>
    <t xml:space="preserve"> M 8 ZNCR  MATICE ŠESTIHRANNÁ</t>
  </si>
  <si>
    <t>636338325</t>
  </si>
  <si>
    <t>-1389585459</t>
  </si>
  <si>
    <t>1139571966</t>
  </si>
  <si>
    <t>ZÁVĚS ŽLABU</t>
  </si>
  <si>
    <t>782834681</t>
  </si>
  <si>
    <t>Zhotovení sádrokartonového obložení kabelového žlabu vč.SDK konstrukcí a desek.</t>
  </si>
  <si>
    <t>-745874394</t>
  </si>
  <si>
    <t>Dodávka 13</t>
  </si>
  <si>
    <t>Zhotovení zděného soklu pro rozvaděč RS5</t>
  </si>
  <si>
    <t>ks</t>
  </si>
  <si>
    <t>-1538556957</t>
  </si>
  <si>
    <t>-1442439973</t>
  </si>
  <si>
    <t>972667994</t>
  </si>
  <si>
    <t>1267570713</t>
  </si>
  <si>
    <t>-1900211656</t>
  </si>
  <si>
    <t>1958951555</t>
  </si>
  <si>
    <t>-701480129</t>
  </si>
  <si>
    <t>637356600</t>
  </si>
  <si>
    <t>1041964899</t>
  </si>
  <si>
    <t>955030940</t>
  </si>
  <si>
    <t>-119443360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</si>
</sst>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3" fillId="0" borderId="14" xfId="0" applyNumberFormat="1" applyFont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0" fillId="0" borderId="12" xfId="0" applyNumberFormat="1" applyFont="1" applyBorder="1" applyAlignment="1" applyProtection="1"/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</xf>
    <xf numFmtId="4" fontId="32" fillId="0" borderId="22" xfId="0" applyNumberFormat="1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4" fontId="21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5</v>
      </c>
      <c r="BV1" s="14" t="s">
        <v>6</v>
      </c>
    </row>
    <row r="2" spans="1:74" s="1" customFormat="1" ht="36.950000000000003" customHeight="1"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s="1" customFormat="1" ht="24.95" customHeight="1">
      <c r="B4" s="19"/>
      <c r="C4" s="20"/>
      <c r="D4" s="21" t="s">
        <v>10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11</v>
      </c>
      <c r="BG4" s="23" t="s">
        <v>12</v>
      </c>
      <c r="BS4" s="15" t="s">
        <v>13</v>
      </c>
    </row>
    <row r="5" spans="1:74" s="1" customFormat="1" ht="12" customHeight="1">
      <c r="B5" s="19"/>
      <c r="C5" s="20"/>
      <c r="D5" s="24" t="s">
        <v>14</v>
      </c>
      <c r="E5" s="20"/>
      <c r="F5" s="20"/>
      <c r="G5" s="20"/>
      <c r="H5" s="20"/>
      <c r="I5" s="20"/>
      <c r="J5" s="20"/>
      <c r="K5" s="253" t="s">
        <v>15</v>
      </c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0"/>
      <c r="AQ5" s="20"/>
      <c r="AR5" s="18"/>
      <c r="BG5" s="250" t="s">
        <v>16</v>
      </c>
      <c r="BS5" s="15" t="s">
        <v>7</v>
      </c>
    </row>
    <row r="6" spans="1:74" s="1" customFormat="1" ht="36.950000000000003" customHeight="1">
      <c r="B6" s="19"/>
      <c r="C6" s="20"/>
      <c r="D6" s="26" t="s">
        <v>17</v>
      </c>
      <c r="E6" s="20"/>
      <c r="F6" s="20"/>
      <c r="G6" s="20"/>
      <c r="H6" s="20"/>
      <c r="I6" s="20"/>
      <c r="J6" s="20"/>
      <c r="K6" s="255" t="s">
        <v>18</v>
      </c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0"/>
      <c r="AQ6" s="20"/>
      <c r="AR6" s="18"/>
      <c r="BG6" s="251"/>
      <c r="BS6" s="15" t="s">
        <v>7</v>
      </c>
    </row>
    <row r="7" spans="1:74" s="1" customFormat="1" ht="12" customHeight="1">
      <c r="B7" s="19"/>
      <c r="C7" s="20"/>
      <c r="D7" s="27" t="s">
        <v>19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20</v>
      </c>
      <c r="AL7" s="20"/>
      <c r="AM7" s="20"/>
      <c r="AN7" s="25" t="s">
        <v>1</v>
      </c>
      <c r="AO7" s="20"/>
      <c r="AP7" s="20"/>
      <c r="AQ7" s="20"/>
      <c r="AR7" s="18"/>
      <c r="BG7" s="251"/>
      <c r="BS7" s="15" t="s">
        <v>7</v>
      </c>
    </row>
    <row r="8" spans="1:74" s="1" customFormat="1" ht="12" customHeight="1">
      <c r="B8" s="19"/>
      <c r="C8" s="20"/>
      <c r="D8" s="27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23</v>
      </c>
      <c r="AL8" s="20"/>
      <c r="AM8" s="20"/>
      <c r="AN8" s="28" t="s">
        <v>24</v>
      </c>
      <c r="AO8" s="20"/>
      <c r="AP8" s="20"/>
      <c r="AQ8" s="20"/>
      <c r="AR8" s="18"/>
      <c r="BG8" s="251"/>
      <c r="BS8" s="15" t="s">
        <v>7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G9" s="251"/>
      <c r="BS9" s="15" t="s">
        <v>7</v>
      </c>
    </row>
    <row r="10" spans="1:74" s="1" customFormat="1" ht="12" customHeight="1">
      <c r="B10" s="19"/>
      <c r="C10" s="20"/>
      <c r="D10" s="27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26</v>
      </c>
      <c r="AL10" s="20"/>
      <c r="AM10" s="20"/>
      <c r="AN10" s="25" t="s">
        <v>1</v>
      </c>
      <c r="AO10" s="20"/>
      <c r="AP10" s="20"/>
      <c r="AQ10" s="20"/>
      <c r="AR10" s="18"/>
      <c r="BG10" s="251"/>
      <c r="BS10" s="15" t="s">
        <v>7</v>
      </c>
    </row>
    <row r="11" spans="1:74" s="1" customFormat="1" ht="18.399999999999999" customHeight="1">
      <c r="B11" s="19"/>
      <c r="C11" s="20"/>
      <c r="D11" s="20"/>
      <c r="E11" s="25" t="s">
        <v>22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27</v>
      </c>
      <c r="AL11" s="20"/>
      <c r="AM11" s="20"/>
      <c r="AN11" s="25" t="s">
        <v>1</v>
      </c>
      <c r="AO11" s="20"/>
      <c r="AP11" s="20"/>
      <c r="AQ11" s="20"/>
      <c r="AR11" s="18"/>
      <c r="BG11" s="251"/>
      <c r="BS11" s="15" t="s">
        <v>7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G12" s="251"/>
      <c r="BS12" s="15" t="s">
        <v>7</v>
      </c>
    </row>
    <row r="13" spans="1:74" s="1" customFormat="1" ht="12" customHeight="1">
      <c r="B13" s="19"/>
      <c r="C13" s="20"/>
      <c r="D13" s="27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26</v>
      </c>
      <c r="AL13" s="20"/>
      <c r="AM13" s="20"/>
      <c r="AN13" s="29" t="s">
        <v>29</v>
      </c>
      <c r="AO13" s="20"/>
      <c r="AP13" s="20"/>
      <c r="AQ13" s="20"/>
      <c r="AR13" s="18"/>
      <c r="BG13" s="251"/>
      <c r="BS13" s="15" t="s">
        <v>7</v>
      </c>
    </row>
    <row r="14" spans="1:74" ht="12.75">
      <c r="B14" s="19"/>
      <c r="C14" s="20"/>
      <c r="D14" s="20"/>
      <c r="E14" s="256" t="s">
        <v>29</v>
      </c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7" t="s">
        <v>27</v>
      </c>
      <c r="AL14" s="20"/>
      <c r="AM14" s="20"/>
      <c r="AN14" s="29" t="s">
        <v>29</v>
      </c>
      <c r="AO14" s="20"/>
      <c r="AP14" s="20"/>
      <c r="AQ14" s="20"/>
      <c r="AR14" s="18"/>
      <c r="BG14" s="251"/>
      <c r="BS14" s="15" t="s">
        <v>7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G15" s="251"/>
      <c r="BS15" s="15" t="s">
        <v>4</v>
      </c>
    </row>
    <row r="16" spans="1:74" s="1" customFormat="1" ht="12" customHeight="1">
      <c r="B16" s="19"/>
      <c r="C16" s="20"/>
      <c r="D16" s="27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26</v>
      </c>
      <c r="AL16" s="20"/>
      <c r="AM16" s="20"/>
      <c r="AN16" s="25" t="s">
        <v>31</v>
      </c>
      <c r="AO16" s="20"/>
      <c r="AP16" s="20"/>
      <c r="AQ16" s="20"/>
      <c r="AR16" s="18"/>
      <c r="BG16" s="251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32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27</v>
      </c>
      <c r="AL17" s="20"/>
      <c r="AM17" s="20"/>
      <c r="AN17" s="25" t="s">
        <v>33</v>
      </c>
      <c r="AO17" s="20"/>
      <c r="AP17" s="20"/>
      <c r="AQ17" s="20"/>
      <c r="AR17" s="18"/>
      <c r="BG17" s="251"/>
      <c r="BS17" s="15" t="s">
        <v>5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G18" s="251"/>
      <c r="BS18" s="15" t="s">
        <v>7</v>
      </c>
    </row>
    <row r="19" spans="1:71" s="1" customFormat="1" ht="12" customHeight="1">
      <c r="B19" s="19"/>
      <c r="C19" s="20"/>
      <c r="D19" s="27" t="s">
        <v>34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26</v>
      </c>
      <c r="AL19" s="20"/>
      <c r="AM19" s="20"/>
      <c r="AN19" s="25" t="s">
        <v>31</v>
      </c>
      <c r="AO19" s="20"/>
      <c r="AP19" s="20"/>
      <c r="AQ19" s="20"/>
      <c r="AR19" s="18"/>
      <c r="BG19" s="251"/>
      <c r="BS19" s="15" t="s">
        <v>7</v>
      </c>
    </row>
    <row r="20" spans="1:71" s="1" customFormat="1" ht="18.399999999999999" customHeight="1">
      <c r="B20" s="19"/>
      <c r="C20" s="20"/>
      <c r="D20" s="20"/>
      <c r="E20" s="25" t="s">
        <v>32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27</v>
      </c>
      <c r="AL20" s="20"/>
      <c r="AM20" s="20"/>
      <c r="AN20" s="25" t="s">
        <v>33</v>
      </c>
      <c r="AO20" s="20"/>
      <c r="AP20" s="20"/>
      <c r="AQ20" s="20"/>
      <c r="AR20" s="18"/>
      <c r="BG20" s="251"/>
      <c r="BS20" s="15" t="s">
        <v>4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G21" s="251"/>
    </row>
    <row r="22" spans="1:71" s="1" customFormat="1" ht="12" customHeight="1">
      <c r="B22" s="19"/>
      <c r="C22" s="20"/>
      <c r="D22" s="27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G22" s="251"/>
    </row>
    <row r="23" spans="1:71" s="1" customFormat="1" ht="16.5" customHeight="1">
      <c r="B23" s="19"/>
      <c r="C23" s="20"/>
      <c r="D23" s="20"/>
      <c r="E23" s="258" t="s">
        <v>1</v>
      </c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0"/>
      <c r="AP23" s="20"/>
      <c r="AQ23" s="20"/>
      <c r="AR23" s="18"/>
      <c r="BG23" s="251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G24" s="251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G25" s="251"/>
    </row>
    <row r="26" spans="1:71" s="2" customFormat="1" ht="25.9" customHeight="1">
      <c r="A26" s="32"/>
      <c r="B26" s="33"/>
      <c r="C26" s="34"/>
      <c r="D26" s="35" t="s">
        <v>36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59">
        <f>ROUND(AG94,2)</f>
        <v>0</v>
      </c>
      <c r="AL26" s="260"/>
      <c r="AM26" s="260"/>
      <c r="AN26" s="260"/>
      <c r="AO26" s="260"/>
      <c r="AP26" s="34"/>
      <c r="AQ26" s="34"/>
      <c r="AR26" s="37"/>
      <c r="BG26" s="251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G27" s="251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61" t="s">
        <v>37</v>
      </c>
      <c r="M28" s="261"/>
      <c r="N28" s="261"/>
      <c r="O28" s="261"/>
      <c r="P28" s="261"/>
      <c r="Q28" s="34"/>
      <c r="R28" s="34"/>
      <c r="S28" s="34"/>
      <c r="T28" s="34"/>
      <c r="U28" s="34"/>
      <c r="V28" s="34"/>
      <c r="W28" s="261" t="s">
        <v>38</v>
      </c>
      <c r="X28" s="261"/>
      <c r="Y28" s="261"/>
      <c r="Z28" s="261"/>
      <c r="AA28" s="261"/>
      <c r="AB28" s="261"/>
      <c r="AC28" s="261"/>
      <c r="AD28" s="261"/>
      <c r="AE28" s="261"/>
      <c r="AF28" s="34"/>
      <c r="AG28" s="34"/>
      <c r="AH28" s="34"/>
      <c r="AI28" s="34"/>
      <c r="AJ28" s="34"/>
      <c r="AK28" s="261" t="s">
        <v>39</v>
      </c>
      <c r="AL28" s="261"/>
      <c r="AM28" s="261"/>
      <c r="AN28" s="261"/>
      <c r="AO28" s="261"/>
      <c r="AP28" s="34"/>
      <c r="AQ28" s="34"/>
      <c r="AR28" s="37"/>
      <c r="BG28" s="251"/>
    </row>
    <row r="29" spans="1:71" s="3" customFormat="1" ht="14.45" customHeight="1">
      <c r="B29" s="38"/>
      <c r="C29" s="39"/>
      <c r="D29" s="27" t="s">
        <v>40</v>
      </c>
      <c r="E29" s="39"/>
      <c r="F29" s="27" t="s">
        <v>41</v>
      </c>
      <c r="G29" s="39"/>
      <c r="H29" s="39"/>
      <c r="I29" s="39"/>
      <c r="J29" s="39"/>
      <c r="K29" s="39"/>
      <c r="L29" s="264">
        <v>0.21</v>
      </c>
      <c r="M29" s="263"/>
      <c r="N29" s="263"/>
      <c r="O29" s="263"/>
      <c r="P29" s="263"/>
      <c r="Q29" s="39"/>
      <c r="R29" s="39"/>
      <c r="S29" s="39"/>
      <c r="T29" s="39"/>
      <c r="U29" s="39"/>
      <c r="V29" s="39"/>
      <c r="W29" s="262">
        <f>ROUND(BB94, 2)</f>
        <v>0</v>
      </c>
      <c r="X29" s="263"/>
      <c r="Y29" s="263"/>
      <c r="Z29" s="263"/>
      <c r="AA29" s="263"/>
      <c r="AB29" s="263"/>
      <c r="AC29" s="263"/>
      <c r="AD29" s="263"/>
      <c r="AE29" s="263"/>
      <c r="AF29" s="39"/>
      <c r="AG29" s="39"/>
      <c r="AH29" s="39"/>
      <c r="AI29" s="39"/>
      <c r="AJ29" s="39"/>
      <c r="AK29" s="262">
        <f>ROUND(AX94, 2)</f>
        <v>0</v>
      </c>
      <c r="AL29" s="263"/>
      <c r="AM29" s="263"/>
      <c r="AN29" s="263"/>
      <c r="AO29" s="263"/>
      <c r="AP29" s="39"/>
      <c r="AQ29" s="39"/>
      <c r="AR29" s="40"/>
      <c r="BG29" s="252"/>
    </row>
    <row r="30" spans="1:71" s="3" customFormat="1" ht="14.45" customHeight="1">
      <c r="B30" s="38"/>
      <c r="C30" s="39"/>
      <c r="D30" s="39"/>
      <c r="E30" s="39"/>
      <c r="F30" s="27" t="s">
        <v>42</v>
      </c>
      <c r="G30" s="39"/>
      <c r="H30" s="39"/>
      <c r="I30" s="39"/>
      <c r="J30" s="39"/>
      <c r="K30" s="39"/>
      <c r="L30" s="264">
        <v>0.15</v>
      </c>
      <c r="M30" s="263"/>
      <c r="N30" s="263"/>
      <c r="O30" s="263"/>
      <c r="P30" s="263"/>
      <c r="Q30" s="39"/>
      <c r="R30" s="39"/>
      <c r="S30" s="39"/>
      <c r="T30" s="39"/>
      <c r="U30" s="39"/>
      <c r="V30" s="39"/>
      <c r="W30" s="262">
        <f>ROUND(BC94, 2)</f>
        <v>0</v>
      </c>
      <c r="X30" s="263"/>
      <c r="Y30" s="263"/>
      <c r="Z30" s="263"/>
      <c r="AA30" s="263"/>
      <c r="AB30" s="263"/>
      <c r="AC30" s="263"/>
      <c r="AD30" s="263"/>
      <c r="AE30" s="263"/>
      <c r="AF30" s="39"/>
      <c r="AG30" s="39"/>
      <c r="AH30" s="39"/>
      <c r="AI30" s="39"/>
      <c r="AJ30" s="39"/>
      <c r="AK30" s="262">
        <f>ROUND(AY94, 2)</f>
        <v>0</v>
      </c>
      <c r="AL30" s="263"/>
      <c r="AM30" s="263"/>
      <c r="AN30" s="263"/>
      <c r="AO30" s="263"/>
      <c r="AP30" s="39"/>
      <c r="AQ30" s="39"/>
      <c r="AR30" s="40"/>
      <c r="BG30" s="252"/>
    </row>
    <row r="31" spans="1:71" s="3" customFormat="1" ht="14.45" hidden="1" customHeight="1">
      <c r="B31" s="38"/>
      <c r="C31" s="39"/>
      <c r="D31" s="39"/>
      <c r="E31" s="39"/>
      <c r="F31" s="27" t="s">
        <v>43</v>
      </c>
      <c r="G31" s="39"/>
      <c r="H31" s="39"/>
      <c r="I31" s="39"/>
      <c r="J31" s="39"/>
      <c r="K31" s="39"/>
      <c r="L31" s="264">
        <v>0.21</v>
      </c>
      <c r="M31" s="263"/>
      <c r="N31" s="263"/>
      <c r="O31" s="263"/>
      <c r="P31" s="263"/>
      <c r="Q31" s="39"/>
      <c r="R31" s="39"/>
      <c r="S31" s="39"/>
      <c r="T31" s="39"/>
      <c r="U31" s="39"/>
      <c r="V31" s="39"/>
      <c r="W31" s="262">
        <f>ROUND(BD94, 2)</f>
        <v>0</v>
      </c>
      <c r="X31" s="263"/>
      <c r="Y31" s="263"/>
      <c r="Z31" s="263"/>
      <c r="AA31" s="263"/>
      <c r="AB31" s="263"/>
      <c r="AC31" s="263"/>
      <c r="AD31" s="263"/>
      <c r="AE31" s="263"/>
      <c r="AF31" s="39"/>
      <c r="AG31" s="39"/>
      <c r="AH31" s="39"/>
      <c r="AI31" s="39"/>
      <c r="AJ31" s="39"/>
      <c r="AK31" s="262">
        <v>0</v>
      </c>
      <c r="AL31" s="263"/>
      <c r="AM31" s="263"/>
      <c r="AN31" s="263"/>
      <c r="AO31" s="263"/>
      <c r="AP31" s="39"/>
      <c r="AQ31" s="39"/>
      <c r="AR31" s="40"/>
      <c r="BG31" s="252"/>
    </row>
    <row r="32" spans="1:71" s="3" customFormat="1" ht="14.45" hidden="1" customHeight="1">
      <c r="B32" s="38"/>
      <c r="C32" s="39"/>
      <c r="D32" s="39"/>
      <c r="E32" s="39"/>
      <c r="F32" s="27" t="s">
        <v>44</v>
      </c>
      <c r="G32" s="39"/>
      <c r="H32" s="39"/>
      <c r="I32" s="39"/>
      <c r="J32" s="39"/>
      <c r="K32" s="39"/>
      <c r="L32" s="264">
        <v>0.15</v>
      </c>
      <c r="M32" s="263"/>
      <c r="N32" s="263"/>
      <c r="O32" s="263"/>
      <c r="P32" s="263"/>
      <c r="Q32" s="39"/>
      <c r="R32" s="39"/>
      <c r="S32" s="39"/>
      <c r="T32" s="39"/>
      <c r="U32" s="39"/>
      <c r="V32" s="39"/>
      <c r="W32" s="262">
        <f>ROUND(BE94, 2)</f>
        <v>0</v>
      </c>
      <c r="X32" s="263"/>
      <c r="Y32" s="263"/>
      <c r="Z32" s="263"/>
      <c r="AA32" s="263"/>
      <c r="AB32" s="263"/>
      <c r="AC32" s="263"/>
      <c r="AD32" s="263"/>
      <c r="AE32" s="263"/>
      <c r="AF32" s="39"/>
      <c r="AG32" s="39"/>
      <c r="AH32" s="39"/>
      <c r="AI32" s="39"/>
      <c r="AJ32" s="39"/>
      <c r="AK32" s="262">
        <v>0</v>
      </c>
      <c r="AL32" s="263"/>
      <c r="AM32" s="263"/>
      <c r="AN32" s="263"/>
      <c r="AO32" s="263"/>
      <c r="AP32" s="39"/>
      <c r="AQ32" s="39"/>
      <c r="AR32" s="40"/>
      <c r="BG32" s="252"/>
    </row>
    <row r="33" spans="1:59" s="3" customFormat="1" ht="14.45" hidden="1" customHeight="1">
      <c r="B33" s="38"/>
      <c r="C33" s="39"/>
      <c r="D33" s="39"/>
      <c r="E33" s="39"/>
      <c r="F33" s="27" t="s">
        <v>45</v>
      </c>
      <c r="G33" s="39"/>
      <c r="H33" s="39"/>
      <c r="I33" s="39"/>
      <c r="J33" s="39"/>
      <c r="K33" s="39"/>
      <c r="L33" s="264">
        <v>0</v>
      </c>
      <c r="M33" s="263"/>
      <c r="N33" s="263"/>
      <c r="O33" s="263"/>
      <c r="P33" s="263"/>
      <c r="Q33" s="39"/>
      <c r="R33" s="39"/>
      <c r="S33" s="39"/>
      <c r="T33" s="39"/>
      <c r="U33" s="39"/>
      <c r="V33" s="39"/>
      <c r="W33" s="262">
        <f>ROUND(BF94, 2)</f>
        <v>0</v>
      </c>
      <c r="X33" s="263"/>
      <c r="Y33" s="263"/>
      <c r="Z33" s="263"/>
      <c r="AA33" s="263"/>
      <c r="AB33" s="263"/>
      <c r="AC33" s="263"/>
      <c r="AD33" s="263"/>
      <c r="AE33" s="263"/>
      <c r="AF33" s="39"/>
      <c r="AG33" s="39"/>
      <c r="AH33" s="39"/>
      <c r="AI33" s="39"/>
      <c r="AJ33" s="39"/>
      <c r="AK33" s="262">
        <v>0</v>
      </c>
      <c r="AL33" s="263"/>
      <c r="AM33" s="263"/>
      <c r="AN33" s="263"/>
      <c r="AO33" s="263"/>
      <c r="AP33" s="39"/>
      <c r="AQ33" s="39"/>
      <c r="AR33" s="40"/>
      <c r="BG33" s="252"/>
    </row>
    <row r="34" spans="1:59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G34" s="251"/>
    </row>
    <row r="35" spans="1:59" s="2" customFormat="1" ht="25.9" customHeight="1">
      <c r="A35" s="32"/>
      <c r="B35" s="33"/>
      <c r="C35" s="41"/>
      <c r="D35" s="42" t="s">
        <v>46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47</v>
      </c>
      <c r="U35" s="43"/>
      <c r="V35" s="43"/>
      <c r="W35" s="43"/>
      <c r="X35" s="268" t="s">
        <v>48</v>
      </c>
      <c r="Y35" s="266"/>
      <c r="Z35" s="266"/>
      <c r="AA35" s="266"/>
      <c r="AB35" s="266"/>
      <c r="AC35" s="43"/>
      <c r="AD35" s="43"/>
      <c r="AE35" s="43"/>
      <c r="AF35" s="43"/>
      <c r="AG35" s="43"/>
      <c r="AH35" s="43"/>
      <c r="AI35" s="43"/>
      <c r="AJ35" s="43"/>
      <c r="AK35" s="265">
        <f>SUM(AK26:AK33)</f>
        <v>0</v>
      </c>
      <c r="AL35" s="266"/>
      <c r="AM35" s="266"/>
      <c r="AN35" s="266"/>
      <c r="AO35" s="267"/>
      <c r="AP35" s="41"/>
      <c r="AQ35" s="41"/>
      <c r="AR35" s="37"/>
      <c r="BG35" s="32"/>
    </row>
    <row r="36" spans="1:59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G36" s="32"/>
    </row>
    <row r="37" spans="1:59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G37" s="32"/>
    </row>
    <row r="38" spans="1:59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9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9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9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9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9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9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9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9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9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9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9" s="2" customFormat="1" ht="14.45" customHeight="1">
      <c r="B49" s="45"/>
      <c r="C49" s="46"/>
      <c r="D49" s="47" t="s">
        <v>49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50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9" ht="11.2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9" ht="11.25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9" ht="11.25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9" ht="11.25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9" ht="11.25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9" ht="11.2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9" ht="11.25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9" ht="11.25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9" ht="11.25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9" ht="11.25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9" s="2" customFormat="1" ht="12.75">
      <c r="A60" s="32"/>
      <c r="B60" s="33"/>
      <c r="C60" s="34"/>
      <c r="D60" s="50" t="s">
        <v>51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0" t="s">
        <v>52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0" t="s">
        <v>51</v>
      </c>
      <c r="AI60" s="36"/>
      <c r="AJ60" s="36"/>
      <c r="AK60" s="36"/>
      <c r="AL60" s="36"/>
      <c r="AM60" s="50" t="s">
        <v>52</v>
      </c>
      <c r="AN60" s="36"/>
      <c r="AO60" s="36"/>
      <c r="AP60" s="34"/>
      <c r="AQ60" s="34"/>
      <c r="AR60" s="37"/>
      <c r="BG60" s="32"/>
    </row>
    <row r="61" spans="1:59" ht="11.25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9" ht="11.25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9" ht="11.25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9" s="2" customFormat="1" ht="12.75">
      <c r="A64" s="32"/>
      <c r="B64" s="33"/>
      <c r="C64" s="34"/>
      <c r="D64" s="47" t="s">
        <v>53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54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7"/>
      <c r="BG64" s="32"/>
    </row>
    <row r="65" spans="1:59" ht="11.2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9" ht="11.25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9" ht="11.25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9" ht="11.25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9" ht="11.25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9" ht="11.25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9" ht="11.25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9" ht="11.25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9" ht="11.25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9" ht="11.25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9" s="2" customFormat="1" ht="12.75">
      <c r="A75" s="32"/>
      <c r="B75" s="33"/>
      <c r="C75" s="34"/>
      <c r="D75" s="50" t="s">
        <v>51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0" t="s">
        <v>52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0" t="s">
        <v>51</v>
      </c>
      <c r="AI75" s="36"/>
      <c r="AJ75" s="36"/>
      <c r="AK75" s="36"/>
      <c r="AL75" s="36"/>
      <c r="AM75" s="50" t="s">
        <v>52</v>
      </c>
      <c r="AN75" s="36"/>
      <c r="AO75" s="36"/>
      <c r="AP75" s="34"/>
      <c r="AQ75" s="34"/>
      <c r="AR75" s="37"/>
      <c r="BG75" s="32"/>
    </row>
    <row r="76" spans="1:59" s="2" customFormat="1" ht="11.25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G76" s="32"/>
    </row>
    <row r="77" spans="1:59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7"/>
      <c r="BG77" s="32"/>
    </row>
    <row r="81" spans="1:91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7"/>
      <c r="BG81" s="32"/>
    </row>
    <row r="82" spans="1:91" s="2" customFormat="1" ht="24.95" customHeight="1">
      <c r="A82" s="32"/>
      <c r="B82" s="33"/>
      <c r="C82" s="21" t="s">
        <v>55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G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G83" s="32"/>
    </row>
    <row r="84" spans="1:91" s="4" customFormat="1" ht="12" customHeight="1">
      <c r="B84" s="56"/>
      <c r="C84" s="27" t="s">
        <v>14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02K2023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50000000000003" customHeight="1">
      <c r="B85" s="59"/>
      <c r="C85" s="60" t="s">
        <v>17</v>
      </c>
      <c r="D85" s="61"/>
      <c r="E85" s="61"/>
      <c r="F85" s="61"/>
      <c r="G85" s="61"/>
      <c r="H85" s="61"/>
      <c r="I85" s="61"/>
      <c r="J85" s="61"/>
      <c r="K85" s="61"/>
      <c r="L85" s="229" t="str">
        <f>K6</f>
        <v>Obchodní akademie Český Těšín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P85" s="61"/>
      <c r="AQ85" s="61"/>
      <c r="AR85" s="62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G86" s="32"/>
    </row>
    <row r="87" spans="1:91" s="2" customFormat="1" ht="12" customHeight="1">
      <c r="A87" s="32"/>
      <c r="B87" s="33"/>
      <c r="C87" s="27" t="s">
        <v>21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23</v>
      </c>
      <c r="AJ87" s="34"/>
      <c r="AK87" s="34"/>
      <c r="AL87" s="34"/>
      <c r="AM87" s="231" t="str">
        <f>IF(AN8= "","",AN8)</f>
        <v>12. 4. 2023</v>
      </c>
      <c r="AN87" s="231"/>
      <c r="AO87" s="34"/>
      <c r="AP87" s="34"/>
      <c r="AQ87" s="34"/>
      <c r="AR87" s="37"/>
      <c r="BG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G88" s="32"/>
    </row>
    <row r="89" spans="1:91" s="2" customFormat="1" ht="15.2" customHeight="1">
      <c r="A89" s="32"/>
      <c r="B89" s="33"/>
      <c r="C89" s="27" t="s">
        <v>25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30</v>
      </c>
      <c r="AJ89" s="34"/>
      <c r="AK89" s="34"/>
      <c r="AL89" s="34"/>
      <c r="AM89" s="232" t="str">
        <f>IF(E17="","",E17)</f>
        <v>Petr Kubala</v>
      </c>
      <c r="AN89" s="233"/>
      <c r="AO89" s="233"/>
      <c r="AP89" s="233"/>
      <c r="AQ89" s="34"/>
      <c r="AR89" s="37"/>
      <c r="AS89" s="234" t="s">
        <v>56</v>
      </c>
      <c r="AT89" s="23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6"/>
      <c r="BG89" s="32"/>
    </row>
    <row r="90" spans="1:91" s="2" customFormat="1" ht="15.2" customHeight="1">
      <c r="A90" s="32"/>
      <c r="B90" s="33"/>
      <c r="C90" s="27" t="s">
        <v>28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34</v>
      </c>
      <c r="AJ90" s="34"/>
      <c r="AK90" s="34"/>
      <c r="AL90" s="34"/>
      <c r="AM90" s="232" t="str">
        <f>IF(E20="","",E20)</f>
        <v>Petr Kubala</v>
      </c>
      <c r="AN90" s="233"/>
      <c r="AO90" s="233"/>
      <c r="AP90" s="233"/>
      <c r="AQ90" s="34"/>
      <c r="AR90" s="37"/>
      <c r="AS90" s="236"/>
      <c r="AT90" s="23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8"/>
      <c r="BG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38"/>
      <c r="AT91" s="23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70"/>
      <c r="BG91" s="32"/>
    </row>
    <row r="92" spans="1:91" s="2" customFormat="1" ht="29.25" customHeight="1">
      <c r="A92" s="32"/>
      <c r="B92" s="33"/>
      <c r="C92" s="240" t="s">
        <v>57</v>
      </c>
      <c r="D92" s="241"/>
      <c r="E92" s="241"/>
      <c r="F92" s="241"/>
      <c r="G92" s="241"/>
      <c r="H92" s="71"/>
      <c r="I92" s="243" t="s">
        <v>58</v>
      </c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2" t="s">
        <v>59</v>
      </c>
      <c r="AH92" s="241"/>
      <c r="AI92" s="241"/>
      <c r="AJ92" s="241"/>
      <c r="AK92" s="241"/>
      <c r="AL92" s="241"/>
      <c r="AM92" s="241"/>
      <c r="AN92" s="243" t="s">
        <v>60</v>
      </c>
      <c r="AO92" s="241"/>
      <c r="AP92" s="244"/>
      <c r="AQ92" s="72" t="s">
        <v>61</v>
      </c>
      <c r="AR92" s="37"/>
      <c r="AS92" s="73" t="s">
        <v>62</v>
      </c>
      <c r="AT92" s="74" t="s">
        <v>63</v>
      </c>
      <c r="AU92" s="74" t="s">
        <v>64</v>
      </c>
      <c r="AV92" s="74" t="s">
        <v>65</v>
      </c>
      <c r="AW92" s="74" t="s">
        <v>66</v>
      </c>
      <c r="AX92" s="74" t="s">
        <v>67</v>
      </c>
      <c r="AY92" s="74" t="s">
        <v>68</v>
      </c>
      <c r="AZ92" s="74" t="s">
        <v>69</v>
      </c>
      <c r="BA92" s="74" t="s">
        <v>70</v>
      </c>
      <c r="BB92" s="74" t="s">
        <v>71</v>
      </c>
      <c r="BC92" s="74" t="s">
        <v>72</v>
      </c>
      <c r="BD92" s="74" t="s">
        <v>73</v>
      </c>
      <c r="BE92" s="74" t="s">
        <v>74</v>
      </c>
      <c r="BF92" s="75" t="s">
        <v>75</v>
      </c>
      <c r="BG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8"/>
      <c r="BG93" s="32"/>
    </row>
    <row r="94" spans="1:91" s="6" customFormat="1" ht="32.450000000000003" customHeight="1">
      <c r="B94" s="79"/>
      <c r="C94" s="80" t="s">
        <v>76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48">
        <f>ROUND(SUM(AG95:AG100),2)</f>
        <v>0</v>
      </c>
      <c r="AH94" s="248"/>
      <c r="AI94" s="248"/>
      <c r="AJ94" s="248"/>
      <c r="AK94" s="248"/>
      <c r="AL94" s="248"/>
      <c r="AM94" s="248"/>
      <c r="AN94" s="249">
        <f t="shared" ref="AN94:AN100" si="0">SUM(AG94,AV94)</f>
        <v>0</v>
      </c>
      <c r="AO94" s="249"/>
      <c r="AP94" s="249"/>
      <c r="AQ94" s="83" t="s">
        <v>1</v>
      </c>
      <c r="AR94" s="84"/>
      <c r="AS94" s="85">
        <f>ROUND(SUM(AS95:AS100),2)</f>
        <v>0</v>
      </c>
      <c r="AT94" s="86">
        <f>ROUND(SUM(AT95:AT100),2)</f>
        <v>0</v>
      </c>
      <c r="AU94" s="87">
        <f>ROUND(SUM(AU95:AU100),2)</f>
        <v>0</v>
      </c>
      <c r="AV94" s="87">
        <f t="shared" ref="AV94:AV100" si="1">ROUND(SUM(AX94:AY94),2)</f>
        <v>0</v>
      </c>
      <c r="AW94" s="88">
        <f>ROUND(SUM(AW95:AW100),5)</f>
        <v>0</v>
      </c>
      <c r="AX94" s="87">
        <f>ROUND(BB94*L29,2)</f>
        <v>0</v>
      </c>
      <c r="AY94" s="87">
        <f>ROUND(BC94*L30,2)</f>
        <v>0</v>
      </c>
      <c r="AZ94" s="87">
        <f>ROUND(BD94*L29,2)</f>
        <v>0</v>
      </c>
      <c r="BA94" s="87">
        <f>ROUND(BE94*L30,2)</f>
        <v>0</v>
      </c>
      <c r="BB94" s="87">
        <f>ROUND(SUM(BB95:BB100),2)</f>
        <v>0</v>
      </c>
      <c r="BC94" s="87">
        <f>ROUND(SUM(BC95:BC100),2)</f>
        <v>0</v>
      </c>
      <c r="BD94" s="87">
        <f>ROUND(SUM(BD95:BD100),2)</f>
        <v>0</v>
      </c>
      <c r="BE94" s="87">
        <f>ROUND(SUM(BE95:BE100),2)</f>
        <v>0</v>
      </c>
      <c r="BF94" s="89">
        <f>ROUND(SUM(BF95:BF100),2)</f>
        <v>0</v>
      </c>
      <c r="BS94" s="90" t="s">
        <v>77</v>
      </c>
      <c r="BT94" s="90" t="s">
        <v>78</v>
      </c>
      <c r="BU94" s="91" t="s">
        <v>79</v>
      </c>
      <c r="BV94" s="90" t="s">
        <v>80</v>
      </c>
      <c r="BW94" s="90" t="s">
        <v>6</v>
      </c>
      <c r="BX94" s="90" t="s">
        <v>81</v>
      </c>
      <c r="CL94" s="90" t="s">
        <v>1</v>
      </c>
    </row>
    <row r="95" spans="1:91" s="7" customFormat="1" ht="24.75" customHeight="1">
      <c r="A95" s="92" t="s">
        <v>82</v>
      </c>
      <c r="B95" s="93"/>
      <c r="C95" s="94"/>
      <c r="D95" s="245" t="s">
        <v>83</v>
      </c>
      <c r="E95" s="245"/>
      <c r="F95" s="245"/>
      <c r="G95" s="245"/>
      <c r="H95" s="245"/>
      <c r="I95" s="95"/>
      <c r="J95" s="245" t="s">
        <v>84</v>
      </c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6">
        <f>'02K2023_1 - Elektroinstal...'!K32</f>
        <v>0</v>
      </c>
      <c r="AH95" s="247"/>
      <c r="AI95" s="247"/>
      <c r="AJ95" s="247"/>
      <c r="AK95" s="247"/>
      <c r="AL95" s="247"/>
      <c r="AM95" s="247"/>
      <c r="AN95" s="246">
        <f t="shared" si="0"/>
        <v>0</v>
      </c>
      <c r="AO95" s="247"/>
      <c r="AP95" s="247"/>
      <c r="AQ95" s="96" t="s">
        <v>85</v>
      </c>
      <c r="AR95" s="97"/>
      <c r="AS95" s="98">
        <f>'02K2023_1 - Elektroinstal...'!K30</f>
        <v>0</v>
      </c>
      <c r="AT95" s="99">
        <f>'02K2023_1 - Elektroinstal...'!K31</f>
        <v>0</v>
      </c>
      <c r="AU95" s="99">
        <v>0</v>
      </c>
      <c r="AV95" s="99">
        <f t="shared" si="1"/>
        <v>0</v>
      </c>
      <c r="AW95" s="100">
        <f>'02K2023_1 - Elektroinstal...'!T129</f>
        <v>0</v>
      </c>
      <c r="AX95" s="99">
        <f>'02K2023_1 - Elektroinstal...'!K35</f>
        <v>0</v>
      </c>
      <c r="AY95" s="99">
        <f>'02K2023_1 - Elektroinstal...'!K36</f>
        <v>0</v>
      </c>
      <c r="AZ95" s="99">
        <f>'02K2023_1 - Elektroinstal...'!K37</f>
        <v>0</v>
      </c>
      <c r="BA95" s="99">
        <f>'02K2023_1 - Elektroinstal...'!K38</f>
        <v>0</v>
      </c>
      <c r="BB95" s="99">
        <f>'02K2023_1 - Elektroinstal...'!F35</f>
        <v>0</v>
      </c>
      <c r="BC95" s="99">
        <f>'02K2023_1 - Elektroinstal...'!F36</f>
        <v>0</v>
      </c>
      <c r="BD95" s="99">
        <f>'02K2023_1 - Elektroinstal...'!F37</f>
        <v>0</v>
      </c>
      <c r="BE95" s="99">
        <f>'02K2023_1 - Elektroinstal...'!F38</f>
        <v>0</v>
      </c>
      <c r="BF95" s="101">
        <f>'02K2023_1 - Elektroinstal...'!F39</f>
        <v>0</v>
      </c>
      <c r="BT95" s="102" t="s">
        <v>86</v>
      </c>
      <c r="BV95" s="102" t="s">
        <v>80</v>
      </c>
      <c r="BW95" s="102" t="s">
        <v>87</v>
      </c>
      <c r="BX95" s="102" t="s">
        <v>6</v>
      </c>
      <c r="CL95" s="102" t="s">
        <v>1</v>
      </c>
      <c r="CM95" s="102" t="s">
        <v>88</v>
      </c>
    </row>
    <row r="96" spans="1:91" s="7" customFormat="1" ht="24.75" customHeight="1">
      <c r="A96" s="92" t="s">
        <v>82</v>
      </c>
      <c r="B96" s="93"/>
      <c r="C96" s="94"/>
      <c r="D96" s="245" t="s">
        <v>89</v>
      </c>
      <c r="E96" s="245"/>
      <c r="F96" s="245"/>
      <c r="G96" s="245"/>
      <c r="H96" s="245"/>
      <c r="I96" s="95"/>
      <c r="J96" s="245" t="s">
        <v>90</v>
      </c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6">
        <f>'02K2023_2 - Elektroinstal...'!K32</f>
        <v>0</v>
      </c>
      <c r="AH96" s="247"/>
      <c r="AI96" s="247"/>
      <c r="AJ96" s="247"/>
      <c r="AK96" s="247"/>
      <c r="AL96" s="247"/>
      <c r="AM96" s="247"/>
      <c r="AN96" s="246">
        <f t="shared" si="0"/>
        <v>0</v>
      </c>
      <c r="AO96" s="247"/>
      <c r="AP96" s="247"/>
      <c r="AQ96" s="96" t="s">
        <v>85</v>
      </c>
      <c r="AR96" s="97"/>
      <c r="AS96" s="98">
        <f>'02K2023_2 - Elektroinstal...'!K30</f>
        <v>0</v>
      </c>
      <c r="AT96" s="99">
        <f>'02K2023_2 - Elektroinstal...'!K31</f>
        <v>0</v>
      </c>
      <c r="AU96" s="99">
        <v>0</v>
      </c>
      <c r="AV96" s="99">
        <f t="shared" si="1"/>
        <v>0</v>
      </c>
      <c r="AW96" s="100">
        <f>'02K2023_2 - Elektroinstal...'!T129</f>
        <v>0</v>
      </c>
      <c r="AX96" s="99">
        <f>'02K2023_2 - Elektroinstal...'!K35</f>
        <v>0</v>
      </c>
      <c r="AY96" s="99">
        <f>'02K2023_2 - Elektroinstal...'!K36</f>
        <v>0</v>
      </c>
      <c r="AZ96" s="99">
        <f>'02K2023_2 - Elektroinstal...'!K37</f>
        <v>0</v>
      </c>
      <c r="BA96" s="99">
        <f>'02K2023_2 - Elektroinstal...'!K38</f>
        <v>0</v>
      </c>
      <c r="BB96" s="99">
        <f>'02K2023_2 - Elektroinstal...'!F35</f>
        <v>0</v>
      </c>
      <c r="BC96" s="99">
        <f>'02K2023_2 - Elektroinstal...'!F36</f>
        <v>0</v>
      </c>
      <c r="BD96" s="99">
        <f>'02K2023_2 - Elektroinstal...'!F37</f>
        <v>0</v>
      </c>
      <c r="BE96" s="99">
        <f>'02K2023_2 - Elektroinstal...'!F38</f>
        <v>0</v>
      </c>
      <c r="BF96" s="101">
        <f>'02K2023_2 - Elektroinstal...'!F39</f>
        <v>0</v>
      </c>
      <c r="BT96" s="102" t="s">
        <v>86</v>
      </c>
      <c r="BV96" s="102" t="s">
        <v>80</v>
      </c>
      <c r="BW96" s="102" t="s">
        <v>91</v>
      </c>
      <c r="BX96" s="102" t="s">
        <v>6</v>
      </c>
      <c r="CL96" s="102" t="s">
        <v>1</v>
      </c>
      <c r="CM96" s="102" t="s">
        <v>88</v>
      </c>
    </row>
    <row r="97" spans="1:91" s="7" customFormat="1" ht="24.75" customHeight="1">
      <c r="A97" s="92" t="s">
        <v>82</v>
      </c>
      <c r="B97" s="93"/>
      <c r="C97" s="94"/>
      <c r="D97" s="245" t="s">
        <v>92</v>
      </c>
      <c r="E97" s="245"/>
      <c r="F97" s="245"/>
      <c r="G97" s="245"/>
      <c r="H97" s="245"/>
      <c r="I97" s="95"/>
      <c r="J97" s="245" t="s">
        <v>93</v>
      </c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245"/>
      <c r="AD97" s="245"/>
      <c r="AE97" s="245"/>
      <c r="AF97" s="245"/>
      <c r="AG97" s="246">
        <f>'02K2023_3 - Elektroinstal...'!K32</f>
        <v>0</v>
      </c>
      <c r="AH97" s="247"/>
      <c r="AI97" s="247"/>
      <c r="AJ97" s="247"/>
      <c r="AK97" s="247"/>
      <c r="AL97" s="247"/>
      <c r="AM97" s="247"/>
      <c r="AN97" s="246">
        <f t="shared" si="0"/>
        <v>0</v>
      </c>
      <c r="AO97" s="247"/>
      <c r="AP97" s="247"/>
      <c r="AQ97" s="96" t="s">
        <v>85</v>
      </c>
      <c r="AR97" s="97"/>
      <c r="AS97" s="98">
        <f>'02K2023_3 - Elektroinstal...'!K30</f>
        <v>0</v>
      </c>
      <c r="AT97" s="99">
        <f>'02K2023_3 - Elektroinstal...'!K31</f>
        <v>0</v>
      </c>
      <c r="AU97" s="99">
        <v>0</v>
      </c>
      <c r="AV97" s="99">
        <f t="shared" si="1"/>
        <v>0</v>
      </c>
      <c r="AW97" s="100">
        <f>'02K2023_3 - Elektroinstal...'!T129</f>
        <v>0</v>
      </c>
      <c r="AX97" s="99">
        <f>'02K2023_3 - Elektroinstal...'!K35</f>
        <v>0</v>
      </c>
      <c r="AY97" s="99">
        <f>'02K2023_3 - Elektroinstal...'!K36</f>
        <v>0</v>
      </c>
      <c r="AZ97" s="99">
        <f>'02K2023_3 - Elektroinstal...'!K37</f>
        <v>0</v>
      </c>
      <c r="BA97" s="99">
        <f>'02K2023_3 - Elektroinstal...'!K38</f>
        <v>0</v>
      </c>
      <c r="BB97" s="99">
        <f>'02K2023_3 - Elektroinstal...'!F35</f>
        <v>0</v>
      </c>
      <c r="BC97" s="99">
        <f>'02K2023_3 - Elektroinstal...'!F36</f>
        <v>0</v>
      </c>
      <c r="BD97" s="99">
        <f>'02K2023_3 - Elektroinstal...'!F37</f>
        <v>0</v>
      </c>
      <c r="BE97" s="99">
        <f>'02K2023_3 - Elektroinstal...'!F38</f>
        <v>0</v>
      </c>
      <c r="BF97" s="101">
        <f>'02K2023_3 - Elektroinstal...'!F39</f>
        <v>0</v>
      </c>
      <c r="BT97" s="102" t="s">
        <v>86</v>
      </c>
      <c r="BV97" s="102" t="s">
        <v>80</v>
      </c>
      <c r="BW97" s="102" t="s">
        <v>94</v>
      </c>
      <c r="BX97" s="102" t="s">
        <v>6</v>
      </c>
      <c r="CL97" s="102" t="s">
        <v>1</v>
      </c>
      <c r="CM97" s="102" t="s">
        <v>88</v>
      </c>
    </row>
    <row r="98" spans="1:91" s="7" customFormat="1" ht="24.75" customHeight="1">
      <c r="A98" s="92" t="s">
        <v>82</v>
      </c>
      <c r="B98" s="93"/>
      <c r="C98" s="94"/>
      <c r="D98" s="245" t="s">
        <v>95</v>
      </c>
      <c r="E98" s="245"/>
      <c r="F98" s="245"/>
      <c r="G98" s="245"/>
      <c r="H98" s="245"/>
      <c r="I98" s="95"/>
      <c r="J98" s="245" t="s">
        <v>96</v>
      </c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45"/>
      <c r="AD98" s="245"/>
      <c r="AE98" s="245"/>
      <c r="AF98" s="245"/>
      <c r="AG98" s="246">
        <f>'02K2023_4 - Elektroinstal...'!K32</f>
        <v>0</v>
      </c>
      <c r="AH98" s="247"/>
      <c r="AI98" s="247"/>
      <c r="AJ98" s="247"/>
      <c r="AK98" s="247"/>
      <c r="AL98" s="247"/>
      <c r="AM98" s="247"/>
      <c r="AN98" s="246">
        <f t="shared" si="0"/>
        <v>0</v>
      </c>
      <c r="AO98" s="247"/>
      <c r="AP98" s="247"/>
      <c r="AQ98" s="96" t="s">
        <v>85</v>
      </c>
      <c r="AR98" s="97"/>
      <c r="AS98" s="98">
        <f>'02K2023_4 - Elektroinstal...'!K30</f>
        <v>0</v>
      </c>
      <c r="AT98" s="99">
        <f>'02K2023_4 - Elektroinstal...'!K31</f>
        <v>0</v>
      </c>
      <c r="AU98" s="99">
        <v>0</v>
      </c>
      <c r="AV98" s="99">
        <f t="shared" si="1"/>
        <v>0</v>
      </c>
      <c r="AW98" s="100">
        <f>'02K2023_4 - Elektroinstal...'!T129</f>
        <v>0</v>
      </c>
      <c r="AX98" s="99">
        <f>'02K2023_4 - Elektroinstal...'!K35</f>
        <v>0</v>
      </c>
      <c r="AY98" s="99">
        <f>'02K2023_4 - Elektroinstal...'!K36</f>
        <v>0</v>
      </c>
      <c r="AZ98" s="99">
        <f>'02K2023_4 - Elektroinstal...'!K37</f>
        <v>0</v>
      </c>
      <c r="BA98" s="99">
        <f>'02K2023_4 - Elektroinstal...'!K38</f>
        <v>0</v>
      </c>
      <c r="BB98" s="99">
        <f>'02K2023_4 - Elektroinstal...'!F35</f>
        <v>0</v>
      </c>
      <c r="BC98" s="99">
        <f>'02K2023_4 - Elektroinstal...'!F36</f>
        <v>0</v>
      </c>
      <c r="BD98" s="99">
        <f>'02K2023_4 - Elektroinstal...'!F37</f>
        <v>0</v>
      </c>
      <c r="BE98" s="99">
        <f>'02K2023_4 - Elektroinstal...'!F38</f>
        <v>0</v>
      </c>
      <c r="BF98" s="101">
        <f>'02K2023_4 - Elektroinstal...'!F39</f>
        <v>0</v>
      </c>
      <c r="BT98" s="102" t="s">
        <v>86</v>
      </c>
      <c r="BV98" s="102" t="s">
        <v>80</v>
      </c>
      <c r="BW98" s="102" t="s">
        <v>97</v>
      </c>
      <c r="BX98" s="102" t="s">
        <v>6</v>
      </c>
      <c r="CL98" s="102" t="s">
        <v>1</v>
      </c>
      <c r="CM98" s="102" t="s">
        <v>88</v>
      </c>
    </row>
    <row r="99" spans="1:91" s="7" customFormat="1" ht="24.75" customHeight="1">
      <c r="A99" s="92" t="s">
        <v>82</v>
      </c>
      <c r="B99" s="93"/>
      <c r="C99" s="94"/>
      <c r="D99" s="245" t="s">
        <v>98</v>
      </c>
      <c r="E99" s="245"/>
      <c r="F99" s="245"/>
      <c r="G99" s="245"/>
      <c r="H99" s="245"/>
      <c r="I99" s="95"/>
      <c r="J99" s="245" t="s">
        <v>99</v>
      </c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  <c r="AE99" s="245"/>
      <c r="AF99" s="245"/>
      <c r="AG99" s="246">
        <f>'02K2023_5 - Elektroinstal...'!K32</f>
        <v>0</v>
      </c>
      <c r="AH99" s="247"/>
      <c r="AI99" s="247"/>
      <c r="AJ99" s="247"/>
      <c r="AK99" s="247"/>
      <c r="AL99" s="247"/>
      <c r="AM99" s="247"/>
      <c r="AN99" s="246">
        <f t="shared" si="0"/>
        <v>0</v>
      </c>
      <c r="AO99" s="247"/>
      <c r="AP99" s="247"/>
      <c r="AQ99" s="96" t="s">
        <v>85</v>
      </c>
      <c r="AR99" s="97"/>
      <c r="AS99" s="98">
        <f>'02K2023_5 - Elektroinstal...'!K30</f>
        <v>0</v>
      </c>
      <c r="AT99" s="99">
        <f>'02K2023_5 - Elektroinstal...'!K31</f>
        <v>0</v>
      </c>
      <c r="AU99" s="99">
        <v>0</v>
      </c>
      <c r="AV99" s="99">
        <f t="shared" si="1"/>
        <v>0</v>
      </c>
      <c r="AW99" s="100">
        <f>'02K2023_5 - Elektroinstal...'!T129</f>
        <v>0</v>
      </c>
      <c r="AX99" s="99">
        <f>'02K2023_5 - Elektroinstal...'!K35</f>
        <v>0</v>
      </c>
      <c r="AY99" s="99">
        <f>'02K2023_5 - Elektroinstal...'!K36</f>
        <v>0</v>
      </c>
      <c r="AZ99" s="99">
        <f>'02K2023_5 - Elektroinstal...'!K37</f>
        <v>0</v>
      </c>
      <c r="BA99" s="99">
        <f>'02K2023_5 - Elektroinstal...'!K38</f>
        <v>0</v>
      </c>
      <c r="BB99" s="99">
        <f>'02K2023_5 - Elektroinstal...'!F35</f>
        <v>0</v>
      </c>
      <c r="BC99" s="99">
        <f>'02K2023_5 - Elektroinstal...'!F36</f>
        <v>0</v>
      </c>
      <c r="BD99" s="99">
        <f>'02K2023_5 - Elektroinstal...'!F37</f>
        <v>0</v>
      </c>
      <c r="BE99" s="99">
        <f>'02K2023_5 - Elektroinstal...'!F38</f>
        <v>0</v>
      </c>
      <c r="BF99" s="101">
        <f>'02K2023_5 - Elektroinstal...'!F39</f>
        <v>0</v>
      </c>
      <c r="BT99" s="102" t="s">
        <v>86</v>
      </c>
      <c r="BV99" s="102" t="s">
        <v>80</v>
      </c>
      <c r="BW99" s="102" t="s">
        <v>100</v>
      </c>
      <c r="BX99" s="102" t="s">
        <v>6</v>
      </c>
      <c r="CL99" s="102" t="s">
        <v>1</v>
      </c>
      <c r="CM99" s="102" t="s">
        <v>88</v>
      </c>
    </row>
    <row r="100" spans="1:91" s="7" customFormat="1" ht="24.75" customHeight="1">
      <c r="A100" s="92" t="s">
        <v>82</v>
      </c>
      <c r="B100" s="93"/>
      <c r="C100" s="94"/>
      <c r="D100" s="245" t="s">
        <v>101</v>
      </c>
      <c r="E100" s="245"/>
      <c r="F100" s="245"/>
      <c r="G100" s="245"/>
      <c r="H100" s="245"/>
      <c r="I100" s="95"/>
      <c r="J100" s="245" t="s">
        <v>102</v>
      </c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245"/>
      <c r="AD100" s="245"/>
      <c r="AE100" s="245"/>
      <c r="AF100" s="245"/>
      <c r="AG100" s="246">
        <f>'02K2023_6 - Elektroinstal...'!K32</f>
        <v>0</v>
      </c>
      <c r="AH100" s="247"/>
      <c r="AI100" s="247"/>
      <c r="AJ100" s="247"/>
      <c r="AK100" s="247"/>
      <c r="AL100" s="247"/>
      <c r="AM100" s="247"/>
      <c r="AN100" s="246">
        <f t="shared" si="0"/>
        <v>0</v>
      </c>
      <c r="AO100" s="247"/>
      <c r="AP100" s="247"/>
      <c r="AQ100" s="96" t="s">
        <v>85</v>
      </c>
      <c r="AR100" s="97"/>
      <c r="AS100" s="103">
        <f>'02K2023_6 - Elektroinstal...'!K30</f>
        <v>0</v>
      </c>
      <c r="AT100" s="104">
        <f>'02K2023_6 - Elektroinstal...'!K31</f>
        <v>0</v>
      </c>
      <c r="AU100" s="104">
        <v>0</v>
      </c>
      <c r="AV100" s="104">
        <f t="shared" si="1"/>
        <v>0</v>
      </c>
      <c r="AW100" s="105">
        <f>'02K2023_6 - Elektroinstal...'!T128</f>
        <v>0</v>
      </c>
      <c r="AX100" s="104">
        <f>'02K2023_6 - Elektroinstal...'!K35</f>
        <v>0</v>
      </c>
      <c r="AY100" s="104">
        <f>'02K2023_6 - Elektroinstal...'!K36</f>
        <v>0</v>
      </c>
      <c r="AZ100" s="104">
        <f>'02K2023_6 - Elektroinstal...'!K37</f>
        <v>0</v>
      </c>
      <c r="BA100" s="104">
        <f>'02K2023_6 - Elektroinstal...'!K38</f>
        <v>0</v>
      </c>
      <c r="BB100" s="104">
        <f>'02K2023_6 - Elektroinstal...'!F35</f>
        <v>0</v>
      </c>
      <c r="BC100" s="104">
        <f>'02K2023_6 - Elektroinstal...'!F36</f>
        <v>0</v>
      </c>
      <c r="BD100" s="104">
        <f>'02K2023_6 - Elektroinstal...'!F37</f>
        <v>0</v>
      </c>
      <c r="BE100" s="104">
        <f>'02K2023_6 - Elektroinstal...'!F38</f>
        <v>0</v>
      </c>
      <c r="BF100" s="106">
        <f>'02K2023_6 - Elektroinstal...'!F39</f>
        <v>0</v>
      </c>
      <c r="BT100" s="102" t="s">
        <v>86</v>
      </c>
      <c r="BV100" s="102" t="s">
        <v>80</v>
      </c>
      <c r="BW100" s="102" t="s">
        <v>103</v>
      </c>
      <c r="BX100" s="102" t="s">
        <v>6</v>
      </c>
      <c r="CL100" s="102" t="s">
        <v>1</v>
      </c>
      <c r="CM100" s="102" t="s">
        <v>88</v>
      </c>
    </row>
    <row r="101" spans="1:91" s="2" customFormat="1" ht="30" customHeight="1">
      <c r="A101" s="32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7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</row>
    <row r="102" spans="1:91" s="2" customFormat="1" ht="6.95" customHeight="1">
      <c r="A102" s="32"/>
      <c r="B102" s="52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37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</row>
  </sheetData>
  <sheetProtection algorithmName="SHA-512" hashValue="73HsTTDt0pqqNVeRNjEikuuFJ3imuqVp4F7YGTgVm4cIYaxVDNv/yr8EYLKlu7g7hPgKt6JUHCAex99pRl9PAg==" saltValue="eD1POct85Hg9sLgfxalAeg6nNeCa93/gfvykKlQstKOZDGmsQayFP9LgbTwLVr6fO9HyUSRTYgoMJfkFYnVfFw==" spinCount="100000" sheet="1" objects="1" scenarios="1" formatColumns="0" formatRows="0"/>
  <mergeCells count="62">
    <mergeCell ref="AR2:BG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2K2023_1 - Elektroinstal...'!C2" display="/" xr:uid="{00000000-0004-0000-0000-000000000000}"/>
    <hyperlink ref="A96" location="'02K2023_2 - Elektroinstal...'!C2" display="/" xr:uid="{00000000-0004-0000-0000-000001000000}"/>
    <hyperlink ref="A97" location="'02K2023_3 - Elektroinstal...'!C2" display="/" xr:uid="{00000000-0004-0000-0000-000002000000}"/>
    <hyperlink ref="A98" location="'02K2023_4 - Elektroinstal...'!C2" display="/" xr:uid="{00000000-0004-0000-0000-000003000000}"/>
    <hyperlink ref="A99" location="'02K2023_5 - Elektroinstal...'!C2" display="/" xr:uid="{00000000-0004-0000-0000-000004000000}"/>
    <hyperlink ref="A100" location="'02K2023_6 - Elektroinstal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7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87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106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ROUND((SUM(BE129:BE276)),  2)</f>
        <v>0</v>
      </c>
      <c r="G35" s="32"/>
      <c r="H35" s="32"/>
      <c r="I35" s="123">
        <v>0.21</v>
      </c>
      <c r="J35" s="32"/>
      <c r="K35" s="118">
        <f>ROUND(((SUM(BE129:BE276))*I35),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ROUND((SUM(BF129:BF276)),  2)</f>
        <v>0</v>
      </c>
      <c r="G36" s="32"/>
      <c r="H36" s="32"/>
      <c r="I36" s="123">
        <v>0.15</v>
      </c>
      <c r="J36" s="32"/>
      <c r="K36" s="118">
        <f>ROUND(((SUM(BF129:BF276))*I36),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ROUND((SUM(BG129:BG276)),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ROUND((SUM(BH129:BH276)),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ROUND((SUM(BI129:BI276)),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02K2023_1 - Elektroinstalace 1.PP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Q142</f>
        <v>0</v>
      </c>
      <c r="J100" s="156">
        <f>R142</f>
        <v>0</v>
      </c>
      <c r="K100" s="156">
        <f>K142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Q145</f>
        <v>0</v>
      </c>
      <c r="J101" s="150">
        <f>R145</f>
        <v>0</v>
      </c>
      <c r="K101" s="150">
        <f>K145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Q146</f>
        <v>0</v>
      </c>
      <c r="J102" s="156">
        <f>R146</f>
        <v>0</v>
      </c>
      <c r="K102" s="156">
        <f>K146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Q262</f>
        <v>0</v>
      </c>
      <c r="J103" s="150">
        <f>R262</f>
        <v>0</v>
      </c>
      <c r="K103" s="150">
        <f>K262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Q264</f>
        <v>0</v>
      </c>
      <c r="J104" s="150">
        <f>R264</f>
        <v>0</v>
      </c>
      <c r="K104" s="150">
        <f>K264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Q265</f>
        <v>0</v>
      </c>
      <c r="J105" s="156">
        <f>R265</f>
        <v>0</v>
      </c>
      <c r="K105" s="156">
        <f>K265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Q267</f>
        <v>0</v>
      </c>
      <c r="J106" s="156">
        <f>R267</f>
        <v>0</v>
      </c>
      <c r="K106" s="156">
        <f>K267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Q270</f>
        <v>0</v>
      </c>
      <c r="J107" s="156">
        <f>R270</f>
        <v>0</v>
      </c>
      <c r="K107" s="156">
        <f>K270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Q272</f>
        <v>0</v>
      </c>
      <c r="J108" s="156">
        <f>R272</f>
        <v>0</v>
      </c>
      <c r="K108" s="156">
        <f>K272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Q274</f>
        <v>0</v>
      </c>
      <c r="J109" s="156">
        <f>R274</f>
        <v>0</v>
      </c>
      <c r="K109" s="156">
        <f>K274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7" t="str">
        <f>E7</f>
        <v>Obchodní akademie Český Těšín</v>
      </c>
      <c r="F119" s="278"/>
      <c r="G119" s="278"/>
      <c r="H119" s="278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29" t="str">
        <f>E9</f>
        <v>02K2023_1 - Elektroinstalace 1.PP</v>
      </c>
      <c r="F121" s="279"/>
      <c r="G121" s="279"/>
      <c r="H121" s="279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12. 4. 2023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Q130+Q145+Q262+Q264</f>
        <v>0</v>
      </c>
      <c r="R129" s="166">
        <f>R130+R145+R262+R264</f>
        <v>0</v>
      </c>
      <c r="S129" s="77"/>
      <c r="T129" s="167">
        <f>T130+T145+T262+T264</f>
        <v>0</v>
      </c>
      <c r="U129" s="77"/>
      <c r="V129" s="167">
        <f>V130+V145+V262+V264</f>
        <v>0.43779200000000001</v>
      </c>
      <c r="W129" s="77"/>
      <c r="X129" s="168">
        <f>X130+X145+X262+X264</f>
        <v>0.93985200000000002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BK130+BK145+BK262+BK264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Q131+Q134+Q142</f>
        <v>0</v>
      </c>
      <c r="R130" s="179">
        <f>R131+R134+R142</f>
        <v>0</v>
      </c>
      <c r="S130" s="178"/>
      <c r="T130" s="180">
        <f>T131+T134+T142</f>
        <v>0</v>
      </c>
      <c r="U130" s="178"/>
      <c r="V130" s="180">
        <f>V131+V134+V142</f>
        <v>0.17949999999999999</v>
      </c>
      <c r="W130" s="178"/>
      <c r="X130" s="181">
        <f>X131+X134+X142</f>
        <v>0.87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BK131+BK134+BK142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0.17909999999999998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1.2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6.7199999999999996E-2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157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3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0.1119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160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SUM(Q135:Q141)</f>
        <v>0</v>
      </c>
      <c r="R134" s="179">
        <f>SUM(R135:R141)</f>
        <v>0</v>
      </c>
      <c r="S134" s="178"/>
      <c r="T134" s="180">
        <f>SUM(T135:T141)</f>
        <v>0</v>
      </c>
      <c r="U134" s="178"/>
      <c r="V134" s="180">
        <f>SUM(V135:V141)</f>
        <v>4.0000000000000002E-4</v>
      </c>
      <c r="W134" s="178"/>
      <c r="X134" s="181">
        <f>SUM(X135:X141)</f>
        <v>0.87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SUM(BK135:BK141)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40</v>
      </c>
      <c r="I135" s="192"/>
      <c r="J135" s="192"/>
      <c r="K135" s="193">
        <f t="shared" ref="K135:K141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1" si="2">I135+J135</f>
        <v>0</v>
      </c>
      <c r="Q135" s="196">
        <f t="shared" ref="Q135:Q141" si="3">ROUND(I135*H135,2)</f>
        <v>0</v>
      </c>
      <c r="R135" s="196">
        <f t="shared" ref="R135:R141" si="4">ROUND(J135*H135,2)</f>
        <v>0</v>
      </c>
      <c r="S135" s="69"/>
      <c r="T135" s="197">
        <f t="shared" ref="T135:T141" si="5">S135*H135</f>
        <v>0</v>
      </c>
      <c r="U135" s="197">
        <v>1.0000000000000001E-5</v>
      </c>
      <c r="V135" s="197">
        <f t="shared" ref="V135:V141" si="6">U135*H135</f>
        <v>4.0000000000000002E-4</v>
      </c>
      <c r="W135" s="197">
        <v>2E-3</v>
      </c>
      <c r="X135" s="198">
        <f t="shared" ref="X135:X141" si="7">W135*H135</f>
        <v>0.08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1" si="8">IF(O135="základní",K135,0)</f>
        <v>0</v>
      </c>
      <c r="BF135" s="200">
        <f t="shared" ref="BF135:BF141" si="9">IF(O135="snížená",K135,0)</f>
        <v>0</v>
      </c>
      <c r="BG135" s="200">
        <f t="shared" ref="BG135:BG141" si="10">IF(O135="zákl. přenesená",K135,0)</f>
        <v>0</v>
      </c>
      <c r="BH135" s="200">
        <f t="shared" ref="BH135:BH141" si="11">IF(O135="sníž. přenesená",K135,0)</f>
        <v>0</v>
      </c>
      <c r="BI135" s="200">
        <f t="shared" ref="BI135:BI141" si="12">IF(O135="nulová",K135,0)</f>
        <v>0</v>
      </c>
      <c r="BJ135" s="15" t="s">
        <v>86</v>
      </c>
      <c r="BK135" s="200">
        <f t="shared" ref="BK135:BK141" si="13">ROUND(P135*H135,2)</f>
        <v>0</v>
      </c>
      <c r="BL135" s="15" t="s">
        <v>167</v>
      </c>
      <c r="BM135" s="199" t="s">
        <v>168</v>
      </c>
    </row>
    <row r="136" spans="1:65" s="2" customFormat="1" ht="44.25" customHeight="1">
      <c r="A136" s="32"/>
      <c r="B136" s="33"/>
      <c r="C136" s="187" t="s">
        <v>156</v>
      </c>
      <c r="D136" s="187" t="s">
        <v>151</v>
      </c>
      <c r="E136" s="188" t="s">
        <v>169</v>
      </c>
      <c r="F136" s="189" t="s">
        <v>170</v>
      </c>
      <c r="G136" s="190" t="s">
        <v>171</v>
      </c>
      <c r="H136" s="191">
        <v>544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0</v>
      </c>
      <c r="V136" s="197">
        <f t="shared" si="6"/>
        <v>0</v>
      </c>
      <c r="W136" s="197">
        <v>0</v>
      </c>
      <c r="X136" s="198">
        <f t="shared" si="7"/>
        <v>0</v>
      </c>
      <c r="Y136" s="32"/>
      <c r="Z136" s="32"/>
      <c r="AA136" s="32"/>
      <c r="AB136" s="32"/>
      <c r="AC136" s="32"/>
      <c r="AD136" s="32"/>
      <c r="AE136" s="32"/>
      <c r="AR136" s="199" t="s">
        <v>156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156</v>
      </c>
      <c r="BM136" s="199" t="s">
        <v>172</v>
      </c>
    </row>
    <row r="137" spans="1:65" s="2" customFormat="1" ht="55.5" customHeight="1">
      <c r="A137" s="32"/>
      <c r="B137" s="33"/>
      <c r="C137" s="187" t="s">
        <v>173</v>
      </c>
      <c r="D137" s="187" t="s">
        <v>151</v>
      </c>
      <c r="E137" s="188" t="s">
        <v>174</v>
      </c>
      <c r="F137" s="189" t="s">
        <v>175</v>
      </c>
      <c r="G137" s="190" t="s">
        <v>171</v>
      </c>
      <c r="H137" s="191">
        <v>4</v>
      </c>
      <c r="I137" s="192"/>
      <c r="J137" s="192"/>
      <c r="K137" s="193">
        <f t="shared" si="1"/>
        <v>0</v>
      </c>
      <c r="L137" s="189" t="s">
        <v>155</v>
      </c>
      <c r="M137" s="37"/>
      <c r="N137" s="194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0</v>
      </c>
      <c r="V137" s="197">
        <f t="shared" si="6"/>
        <v>0</v>
      </c>
      <c r="W137" s="197">
        <v>1E-3</v>
      </c>
      <c r="X137" s="198">
        <f t="shared" si="7"/>
        <v>4.0000000000000001E-3</v>
      </c>
      <c r="Y137" s="32"/>
      <c r="Z137" s="32"/>
      <c r="AA137" s="32"/>
      <c r="AB137" s="32"/>
      <c r="AC137" s="32"/>
      <c r="AD137" s="32"/>
      <c r="AE137" s="32"/>
      <c r="AR137" s="199" t="s">
        <v>156</v>
      </c>
      <c r="AT137" s="199" t="s">
        <v>151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156</v>
      </c>
      <c r="BM137" s="199" t="s">
        <v>176</v>
      </c>
    </row>
    <row r="138" spans="1:65" s="2" customFormat="1" ht="55.5" customHeight="1">
      <c r="A138" s="32"/>
      <c r="B138" s="33"/>
      <c r="C138" s="187" t="s">
        <v>149</v>
      </c>
      <c r="D138" s="187" t="s">
        <v>151</v>
      </c>
      <c r="E138" s="188" t="s">
        <v>177</v>
      </c>
      <c r="F138" s="189" t="s">
        <v>178</v>
      </c>
      <c r="G138" s="190" t="s">
        <v>171</v>
      </c>
      <c r="H138" s="191">
        <v>1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2E-3</v>
      </c>
      <c r="X138" s="198">
        <f t="shared" si="7"/>
        <v>2E-3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179</v>
      </c>
    </row>
    <row r="139" spans="1:65" s="2" customFormat="1" ht="55.5" customHeight="1">
      <c r="A139" s="32"/>
      <c r="B139" s="33"/>
      <c r="C139" s="187" t="s">
        <v>180</v>
      </c>
      <c r="D139" s="187" t="s">
        <v>151</v>
      </c>
      <c r="E139" s="188" t="s">
        <v>181</v>
      </c>
      <c r="F139" s="189" t="s">
        <v>182</v>
      </c>
      <c r="G139" s="190" t="s">
        <v>171</v>
      </c>
      <c r="H139" s="191">
        <v>4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2E-3</v>
      </c>
      <c r="X139" s="198">
        <f t="shared" si="7"/>
        <v>8.0000000000000002E-3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183</v>
      </c>
    </row>
    <row r="140" spans="1:65" s="2" customFormat="1" ht="37.9" customHeight="1">
      <c r="A140" s="32"/>
      <c r="B140" s="33"/>
      <c r="C140" s="187" t="s">
        <v>184</v>
      </c>
      <c r="D140" s="187" t="s">
        <v>151</v>
      </c>
      <c r="E140" s="188" t="s">
        <v>185</v>
      </c>
      <c r="F140" s="189" t="s">
        <v>186</v>
      </c>
      <c r="G140" s="190" t="s">
        <v>187</v>
      </c>
      <c r="H140" s="191">
        <v>0.42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1.8</v>
      </c>
      <c r="X140" s="198">
        <f t="shared" si="7"/>
        <v>0.75600000000000001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188</v>
      </c>
    </row>
    <row r="141" spans="1:65" s="2" customFormat="1" ht="44.25" customHeight="1">
      <c r="A141" s="32"/>
      <c r="B141" s="33"/>
      <c r="C141" s="187" t="s">
        <v>161</v>
      </c>
      <c r="D141" s="187" t="s">
        <v>151</v>
      </c>
      <c r="E141" s="188" t="s">
        <v>189</v>
      </c>
      <c r="F141" s="189" t="s">
        <v>190</v>
      </c>
      <c r="G141" s="190" t="s">
        <v>171</v>
      </c>
      <c r="H141" s="191">
        <v>20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1E-3</v>
      </c>
      <c r="X141" s="198">
        <f t="shared" si="7"/>
        <v>0.02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191</v>
      </c>
    </row>
    <row r="142" spans="1:65" s="12" customFormat="1" ht="22.9" customHeight="1">
      <c r="B142" s="170"/>
      <c r="C142" s="171"/>
      <c r="D142" s="172" t="s">
        <v>77</v>
      </c>
      <c r="E142" s="185" t="s">
        <v>192</v>
      </c>
      <c r="F142" s="185" t="s">
        <v>193</v>
      </c>
      <c r="G142" s="171"/>
      <c r="H142" s="171"/>
      <c r="I142" s="174"/>
      <c r="J142" s="174"/>
      <c r="K142" s="186">
        <f>BK142</f>
        <v>0</v>
      </c>
      <c r="L142" s="171"/>
      <c r="M142" s="176"/>
      <c r="N142" s="177"/>
      <c r="O142" s="178"/>
      <c r="P142" s="178"/>
      <c r="Q142" s="179">
        <f>SUM(Q143:Q144)</f>
        <v>0</v>
      </c>
      <c r="R142" s="179">
        <f>SUM(R143:R144)</f>
        <v>0</v>
      </c>
      <c r="S142" s="178"/>
      <c r="T142" s="180">
        <f>SUM(T143:T144)</f>
        <v>0</v>
      </c>
      <c r="U142" s="178"/>
      <c r="V142" s="180">
        <f>SUM(V143:V144)</f>
        <v>0</v>
      </c>
      <c r="W142" s="178"/>
      <c r="X142" s="181">
        <f>SUM(X143:X144)</f>
        <v>0</v>
      </c>
      <c r="AR142" s="182" t="s">
        <v>86</v>
      </c>
      <c r="AT142" s="183" t="s">
        <v>77</v>
      </c>
      <c r="AU142" s="183" t="s">
        <v>86</v>
      </c>
      <c r="AY142" s="182" t="s">
        <v>148</v>
      </c>
      <c r="BK142" s="184">
        <f>SUM(BK143:BK144)</f>
        <v>0</v>
      </c>
    </row>
    <row r="143" spans="1:65" s="2" customFormat="1" ht="37.9" customHeight="1">
      <c r="A143" s="32"/>
      <c r="B143" s="33"/>
      <c r="C143" s="187" t="s">
        <v>194</v>
      </c>
      <c r="D143" s="187" t="s">
        <v>151</v>
      </c>
      <c r="E143" s="188" t="s">
        <v>195</v>
      </c>
      <c r="F143" s="189" t="s">
        <v>196</v>
      </c>
      <c r="G143" s="190" t="s">
        <v>197</v>
      </c>
      <c r="H143" s="191">
        <v>0.86</v>
      </c>
      <c r="I143" s="192"/>
      <c r="J143" s="192"/>
      <c r="K143" s="193">
        <f>ROUND(P143*H143,2)</f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>I143+J143</f>
        <v>0</v>
      </c>
      <c r="Q143" s="196">
        <f>ROUND(I143*H143,2)</f>
        <v>0</v>
      </c>
      <c r="R143" s="196">
        <f>ROUND(J143*H143,2)</f>
        <v>0</v>
      </c>
      <c r="S143" s="69"/>
      <c r="T143" s="197">
        <f>S143*H143</f>
        <v>0</v>
      </c>
      <c r="U143" s="197">
        <v>0</v>
      </c>
      <c r="V143" s="197">
        <f>U143*H143</f>
        <v>0</v>
      </c>
      <c r="W143" s="197">
        <v>0</v>
      </c>
      <c r="X143" s="198">
        <f>W143*H143</f>
        <v>0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>IF(O143="základní",K143,0)</f>
        <v>0</v>
      </c>
      <c r="BF143" s="200">
        <f>IF(O143="snížená",K143,0)</f>
        <v>0</v>
      </c>
      <c r="BG143" s="200">
        <f>IF(O143="zákl. přenesená",K143,0)</f>
        <v>0</v>
      </c>
      <c r="BH143" s="200">
        <f>IF(O143="sníž. přenesená",K143,0)</f>
        <v>0</v>
      </c>
      <c r="BI143" s="200">
        <f>IF(O143="nulová",K143,0)</f>
        <v>0</v>
      </c>
      <c r="BJ143" s="15" t="s">
        <v>86</v>
      </c>
      <c r="BK143" s="200">
        <f>ROUND(P143*H143,2)</f>
        <v>0</v>
      </c>
      <c r="BL143" s="15" t="s">
        <v>156</v>
      </c>
      <c r="BM143" s="199" t="s">
        <v>198</v>
      </c>
    </row>
    <row r="144" spans="1:65" s="2" customFormat="1" ht="44.25" customHeight="1">
      <c r="A144" s="32"/>
      <c r="B144" s="33"/>
      <c r="C144" s="187" t="s">
        <v>199</v>
      </c>
      <c r="D144" s="187" t="s">
        <v>151</v>
      </c>
      <c r="E144" s="188" t="s">
        <v>200</v>
      </c>
      <c r="F144" s="189" t="s">
        <v>201</v>
      </c>
      <c r="G144" s="190" t="s">
        <v>197</v>
      </c>
      <c r="H144" s="191">
        <v>0.44600000000000001</v>
      </c>
      <c r="I144" s="192"/>
      <c r="J144" s="192"/>
      <c r="K144" s="193">
        <f>ROUND(P144*H144,2)</f>
        <v>0</v>
      </c>
      <c r="L144" s="189" t="s">
        <v>155</v>
      </c>
      <c r="M144" s="37"/>
      <c r="N144" s="194" t="s">
        <v>1</v>
      </c>
      <c r="O144" s="195" t="s">
        <v>41</v>
      </c>
      <c r="P144" s="196">
        <f>I144+J144</f>
        <v>0</v>
      </c>
      <c r="Q144" s="196">
        <f>ROUND(I144*H144,2)</f>
        <v>0</v>
      </c>
      <c r="R144" s="196">
        <f>ROUND(J144*H144,2)</f>
        <v>0</v>
      </c>
      <c r="S144" s="69"/>
      <c r="T144" s="197">
        <f>S144*H144</f>
        <v>0</v>
      </c>
      <c r="U144" s="197">
        <v>0</v>
      </c>
      <c r="V144" s="197">
        <f>U144*H144</f>
        <v>0</v>
      </c>
      <c r="W144" s="197">
        <v>0</v>
      </c>
      <c r="X144" s="198">
        <f>W144*H144</f>
        <v>0</v>
      </c>
      <c r="Y144" s="32"/>
      <c r="Z144" s="32"/>
      <c r="AA144" s="32"/>
      <c r="AB144" s="32"/>
      <c r="AC144" s="32"/>
      <c r="AD144" s="32"/>
      <c r="AE144" s="32"/>
      <c r="AR144" s="199" t="s">
        <v>156</v>
      </c>
      <c r="AT144" s="199" t="s">
        <v>151</v>
      </c>
      <c r="AU144" s="199" t="s">
        <v>88</v>
      </c>
      <c r="AY144" s="15" t="s">
        <v>148</v>
      </c>
      <c r="BE144" s="200">
        <f>IF(O144="základní",K144,0)</f>
        <v>0</v>
      </c>
      <c r="BF144" s="200">
        <f>IF(O144="snížená",K144,0)</f>
        <v>0</v>
      </c>
      <c r="BG144" s="200">
        <f>IF(O144="zákl. přenesená",K144,0)</f>
        <v>0</v>
      </c>
      <c r="BH144" s="200">
        <f>IF(O144="sníž. přenesená",K144,0)</f>
        <v>0</v>
      </c>
      <c r="BI144" s="200">
        <f>IF(O144="nulová",K144,0)</f>
        <v>0</v>
      </c>
      <c r="BJ144" s="15" t="s">
        <v>86</v>
      </c>
      <c r="BK144" s="200">
        <f>ROUND(P144*H144,2)</f>
        <v>0</v>
      </c>
      <c r="BL144" s="15" t="s">
        <v>156</v>
      </c>
      <c r="BM144" s="199" t="s">
        <v>202</v>
      </c>
    </row>
    <row r="145" spans="1:65" s="12" customFormat="1" ht="25.9" customHeight="1">
      <c r="B145" s="170"/>
      <c r="C145" s="171"/>
      <c r="D145" s="172" t="s">
        <v>77</v>
      </c>
      <c r="E145" s="173" t="s">
        <v>203</v>
      </c>
      <c r="F145" s="173" t="s">
        <v>204</v>
      </c>
      <c r="G145" s="171"/>
      <c r="H145" s="171"/>
      <c r="I145" s="174"/>
      <c r="J145" s="174"/>
      <c r="K145" s="175">
        <f>BK145</f>
        <v>0</v>
      </c>
      <c r="L145" s="171"/>
      <c r="M145" s="176"/>
      <c r="N145" s="177"/>
      <c r="O145" s="178"/>
      <c r="P145" s="178"/>
      <c r="Q145" s="179">
        <f>Q146</f>
        <v>0</v>
      </c>
      <c r="R145" s="179">
        <f>R146</f>
        <v>0</v>
      </c>
      <c r="S145" s="178"/>
      <c r="T145" s="180">
        <f>T146</f>
        <v>0</v>
      </c>
      <c r="U145" s="178"/>
      <c r="V145" s="180">
        <f>V146</f>
        <v>0.25829200000000002</v>
      </c>
      <c r="W145" s="178"/>
      <c r="X145" s="181">
        <f>X146</f>
        <v>6.9851999999999997E-2</v>
      </c>
      <c r="AR145" s="182" t="s">
        <v>88</v>
      </c>
      <c r="AT145" s="183" t="s">
        <v>77</v>
      </c>
      <c r="AU145" s="183" t="s">
        <v>78</v>
      </c>
      <c r="AY145" s="182" t="s">
        <v>148</v>
      </c>
      <c r="BK145" s="184">
        <f>BK146</f>
        <v>0</v>
      </c>
    </row>
    <row r="146" spans="1:65" s="12" customFormat="1" ht="22.9" customHeight="1">
      <c r="B146" s="170"/>
      <c r="C146" s="171"/>
      <c r="D146" s="172" t="s">
        <v>77</v>
      </c>
      <c r="E146" s="185" t="s">
        <v>205</v>
      </c>
      <c r="F146" s="185" t="s">
        <v>206</v>
      </c>
      <c r="G146" s="171"/>
      <c r="H146" s="171"/>
      <c r="I146" s="174"/>
      <c r="J146" s="174"/>
      <c r="K146" s="186">
        <f>BK146</f>
        <v>0</v>
      </c>
      <c r="L146" s="171"/>
      <c r="M146" s="176"/>
      <c r="N146" s="177"/>
      <c r="O146" s="178"/>
      <c r="P146" s="178"/>
      <c r="Q146" s="179">
        <f>SUM(Q147:Q261)</f>
        <v>0</v>
      </c>
      <c r="R146" s="179">
        <f>SUM(R147:R261)</f>
        <v>0</v>
      </c>
      <c r="S146" s="178"/>
      <c r="T146" s="180">
        <f>SUM(T147:T261)</f>
        <v>0</v>
      </c>
      <c r="U146" s="178"/>
      <c r="V146" s="180">
        <f>SUM(V147:V261)</f>
        <v>0.25829200000000002</v>
      </c>
      <c r="W146" s="178"/>
      <c r="X146" s="181">
        <f>SUM(X147:X261)</f>
        <v>6.9851999999999997E-2</v>
      </c>
      <c r="AR146" s="182" t="s">
        <v>88</v>
      </c>
      <c r="AT146" s="183" t="s">
        <v>77</v>
      </c>
      <c r="AU146" s="183" t="s">
        <v>86</v>
      </c>
      <c r="AY146" s="182" t="s">
        <v>148</v>
      </c>
      <c r="BK146" s="184">
        <f>SUM(BK147:BK261)</f>
        <v>0</v>
      </c>
    </row>
    <row r="147" spans="1:65" s="2" customFormat="1" ht="37.9" customHeight="1">
      <c r="A147" s="32"/>
      <c r="B147" s="33"/>
      <c r="C147" s="187" t="s">
        <v>207</v>
      </c>
      <c r="D147" s="187" t="s">
        <v>151</v>
      </c>
      <c r="E147" s="188" t="s">
        <v>208</v>
      </c>
      <c r="F147" s="189" t="s">
        <v>209</v>
      </c>
      <c r="G147" s="190" t="s">
        <v>166</v>
      </c>
      <c r="H147" s="191">
        <v>25</v>
      </c>
      <c r="I147" s="192"/>
      <c r="J147" s="192"/>
      <c r="K147" s="193">
        <f>ROUND(P147*H147,2)</f>
        <v>0</v>
      </c>
      <c r="L147" s="189" t="s">
        <v>155</v>
      </c>
      <c r="M147" s="37"/>
      <c r="N147" s="194" t="s">
        <v>1</v>
      </c>
      <c r="O147" s="195" t="s">
        <v>41</v>
      </c>
      <c r="P147" s="196">
        <f>I147+J147</f>
        <v>0</v>
      </c>
      <c r="Q147" s="196">
        <f>ROUND(I147*H147,2)</f>
        <v>0</v>
      </c>
      <c r="R147" s="196">
        <f>ROUND(J147*H147,2)</f>
        <v>0</v>
      </c>
      <c r="S147" s="69"/>
      <c r="T147" s="197">
        <f>S147*H147</f>
        <v>0</v>
      </c>
      <c r="U147" s="197">
        <v>0</v>
      </c>
      <c r="V147" s="197">
        <f>U147*H147</f>
        <v>0</v>
      </c>
      <c r="W147" s="197">
        <v>0</v>
      </c>
      <c r="X147" s="198">
        <f>W147*H147</f>
        <v>0</v>
      </c>
      <c r="Y147" s="32"/>
      <c r="Z147" s="32"/>
      <c r="AA147" s="32"/>
      <c r="AB147" s="32"/>
      <c r="AC147" s="32"/>
      <c r="AD147" s="32"/>
      <c r="AE147" s="32"/>
      <c r="AR147" s="199" t="s">
        <v>210</v>
      </c>
      <c r="AT147" s="199" t="s">
        <v>151</v>
      </c>
      <c r="AU147" s="199" t="s">
        <v>88</v>
      </c>
      <c r="AY147" s="15" t="s">
        <v>148</v>
      </c>
      <c r="BE147" s="200">
        <f>IF(O147="základní",K147,0)</f>
        <v>0</v>
      </c>
      <c r="BF147" s="200">
        <f>IF(O147="snížená",K147,0)</f>
        <v>0</v>
      </c>
      <c r="BG147" s="200">
        <f>IF(O147="zákl. přenesená",K147,0)</f>
        <v>0</v>
      </c>
      <c r="BH147" s="200">
        <f>IF(O147="sníž. přenesená",K147,0)</f>
        <v>0</v>
      </c>
      <c r="BI147" s="200">
        <f>IF(O147="nulová",K147,0)</f>
        <v>0</v>
      </c>
      <c r="BJ147" s="15" t="s">
        <v>86</v>
      </c>
      <c r="BK147" s="200">
        <f>ROUND(P147*H147,2)</f>
        <v>0</v>
      </c>
      <c r="BL147" s="15" t="s">
        <v>210</v>
      </c>
      <c r="BM147" s="199" t="s">
        <v>211</v>
      </c>
    </row>
    <row r="148" spans="1:65" s="2" customFormat="1" ht="24.2" customHeight="1">
      <c r="A148" s="32"/>
      <c r="B148" s="33"/>
      <c r="C148" s="201" t="s">
        <v>212</v>
      </c>
      <c r="D148" s="201" t="s">
        <v>213</v>
      </c>
      <c r="E148" s="202" t="s">
        <v>214</v>
      </c>
      <c r="F148" s="203" t="s">
        <v>215</v>
      </c>
      <c r="G148" s="204" t="s">
        <v>166</v>
      </c>
      <c r="H148" s="205">
        <v>27.5</v>
      </c>
      <c r="I148" s="206"/>
      <c r="J148" s="207"/>
      <c r="K148" s="208">
        <f>ROUND(P148*H148,2)</f>
        <v>0</v>
      </c>
      <c r="L148" s="203" t="s">
        <v>155</v>
      </c>
      <c r="M148" s="209"/>
      <c r="N148" s="210" t="s">
        <v>1</v>
      </c>
      <c r="O148" s="195" t="s">
        <v>41</v>
      </c>
      <c r="P148" s="196">
        <f>I148+J148</f>
        <v>0</v>
      </c>
      <c r="Q148" s="196">
        <f>ROUND(I148*H148,2)</f>
        <v>0</v>
      </c>
      <c r="R148" s="196">
        <f>ROUND(J148*H148,2)</f>
        <v>0</v>
      </c>
      <c r="S148" s="69"/>
      <c r="T148" s="197">
        <f>S148*H148</f>
        <v>0</v>
      </c>
      <c r="U148" s="197">
        <v>3.1E-4</v>
      </c>
      <c r="V148" s="197">
        <f>U148*H148</f>
        <v>8.5249999999999996E-3</v>
      </c>
      <c r="W148" s="197">
        <v>0</v>
      </c>
      <c r="X148" s="198">
        <f>W148*H148</f>
        <v>0</v>
      </c>
      <c r="Y148" s="32"/>
      <c r="Z148" s="32"/>
      <c r="AA148" s="32"/>
      <c r="AB148" s="32"/>
      <c r="AC148" s="32"/>
      <c r="AD148" s="32"/>
      <c r="AE148" s="32"/>
      <c r="AR148" s="199" t="s">
        <v>216</v>
      </c>
      <c r="AT148" s="199" t="s">
        <v>213</v>
      </c>
      <c r="AU148" s="199" t="s">
        <v>88</v>
      </c>
      <c r="AY148" s="15" t="s">
        <v>148</v>
      </c>
      <c r="BE148" s="200">
        <f>IF(O148="základní",K148,0)</f>
        <v>0</v>
      </c>
      <c r="BF148" s="200">
        <f>IF(O148="snížená",K148,0)</f>
        <v>0</v>
      </c>
      <c r="BG148" s="200">
        <f>IF(O148="zákl. přenesená",K148,0)</f>
        <v>0</v>
      </c>
      <c r="BH148" s="200">
        <f>IF(O148="sníž. přenesená",K148,0)</f>
        <v>0</v>
      </c>
      <c r="BI148" s="200">
        <f>IF(O148="nulová",K148,0)</f>
        <v>0</v>
      </c>
      <c r="BJ148" s="15" t="s">
        <v>86</v>
      </c>
      <c r="BK148" s="200">
        <f>ROUND(P148*H148,2)</f>
        <v>0</v>
      </c>
      <c r="BL148" s="15" t="s">
        <v>210</v>
      </c>
      <c r="BM148" s="199" t="s">
        <v>217</v>
      </c>
    </row>
    <row r="149" spans="1:65" s="13" customFormat="1" ht="11.25">
      <c r="B149" s="211"/>
      <c r="C149" s="212"/>
      <c r="D149" s="213" t="s">
        <v>218</v>
      </c>
      <c r="E149" s="212"/>
      <c r="F149" s="214" t="s">
        <v>219</v>
      </c>
      <c r="G149" s="212"/>
      <c r="H149" s="215">
        <v>27.5</v>
      </c>
      <c r="I149" s="216"/>
      <c r="J149" s="216"/>
      <c r="K149" s="212"/>
      <c r="L149" s="212"/>
      <c r="M149" s="217"/>
      <c r="N149" s="218"/>
      <c r="O149" s="219"/>
      <c r="P149" s="219"/>
      <c r="Q149" s="219"/>
      <c r="R149" s="219"/>
      <c r="S149" s="219"/>
      <c r="T149" s="219"/>
      <c r="U149" s="219"/>
      <c r="V149" s="219"/>
      <c r="W149" s="219"/>
      <c r="X149" s="220"/>
      <c r="AT149" s="221" t="s">
        <v>218</v>
      </c>
      <c r="AU149" s="221" t="s">
        <v>88</v>
      </c>
      <c r="AV149" s="13" t="s">
        <v>88</v>
      </c>
      <c r="AW149" s="13" t="s">
        <v>4</v>
      </c>
      <c r="AX149" s="13" t="s">
        <v>86</v>
      </c>
      <c r="AY149" s="221" t="s">
        <v>148</v>
      </c>
    </row>
    <row r="150" spans="1:65" s="2" customFormat="1" ht="33" customHeight="1">
      <c r="A150" s="32"/>
      <c r="B150" s="33"/>
      <c r="C150" s="187" t="s">
        <v>220</v>
      </c>
      <c r="D150" s="187" t="s">
        <v>151</v>
      </c>
      <c r="E150" s="188" t="s">
        <v>221</v>
      </c>
      <c r="F150" s="189" t="s">
        <v>222</v>
      </c>
      <c r="G150" s="190" t="s">
        <v>171</v>
      </c>
      <c r="H150" s="191">
        <v>108</v>
      </c>
      <c r="I150" s="192"/>
      <c r="J150" s="192"/>
      <c r="K150" s="193">
        <f t="shared" ref="K150:K164" si="14">ROUND(P150*H150,2)</f>
        <v>0</v>
      </c>
      <c r="L150" s="189" t="s">
        <v>155</v>
      </c>
      <c r="M150" s="37"/>
      <c r="N150" s="194" t="s">
        <v>1</v>
      </c>
      <c r="O150" s="195" t="s">
        <v>41</v>
      </c>
      <c r="P150" s="196">
        <f t="shared" ref="P150:P164" si="15">I150+J150</f>
        <v>0</v>
      </c>
      <c r="Q150" s="196">
        <f t="shared" ref="Q150:Q164" si="16">ROUND(I150*H150,2)</f>
        <v>0</v>
      </c>
      <c r="R150" s="196">
        <f t="shared" ref="R150:R164" si="17">ROUND(J150*H150,2)</f>
        <v>0</v>
      </c>
      <c r="S150" s="69"/>
      <c r="T150" s="197">
        <f t="shared" ref="T150:T164" si="18">S150*H150</f>
        <v>0</v>
      </c>
      <c r="U150" s="197">
        <v>0</v>
      </c>
      <c r="V150" s="197">
        <f t="shared" ref="V150:V164" si="19">U150*H150</f>
        <v>0</v>
      </c>
      <c r="W150" s="197">
        <v>0</v>
      </c>
      <c r="X150" s="198">
        <f t="shared" ref="X150:X164" si="20">W150*H150</f>
        <v>0</v>
      </c>
      <c r="Y150" s="32"/>
      <c r="Z150" s="32"/>
      <c r="AA150" s="32"/>
      <c r="AB150" s="32"/>
      <c r="AC150" s="32"/>
      <c r="AD150" s="32"/>
      <c r="AE150" s="32"/>
      <c r="AR150" s="199" t="s">
        <v>210</v>
      </c>
      <c r="AT150" s="199" t="s">
        <v>151</v>
      </c>
      <c r="AU150" s="199" t="s">
        <v>88</v>
      </c>
      <c r="AY150" s="15" t="s">
        <v>148</v>
      </c>
      <c r="BE150" s="200">
        <f t="shared" ref="BE150:BE164" si="21">IF(O150="základní",K150,0)</f>
        <v>0</v>
      </c>
      <c r="BF150" s="200">
        <f t="shared" ref="BF150:BF164" si="22">IF(O150="snížená",K150,0)</f>
        <v>0</v>
      </c>
      <c r="BG150" s="200">
        <f t="shared" ref="BG150:BG164" si="23">IF(O150="zákl. přenesená",K150,0)</f>
        <v>0</v>
      </c>
      <c r="BH150" s="200">
        <f t="shared" ref="BH150:BH164" si="24">IF(O150="sníž. přenesená",K150,0)</f>
        <v>0</v>
      </c>
      <c r="BI150" s="200">
        <f t="shared" ref="BI150:BI164" si="25">IF(O150="nulová",K150,0)</f>
        <v>0</v>
      </c>
      <c r="BJ150" s="15" t="s">
        <v>86</v>
      </c>
      <c r="BK150" s="200">
        <f t="shared" ref="BK150:BK164" si="26">ROUND(P150*H150,2)</f>
        <v>0</v>
      </c>
      <c r="BL150" s="15" t="s">
        <v>210</v>
      </c>
      <c r="BM150" s="199" t="s">
        <v>223</v>
      </c>
    </row>
    <row r="151" spans="1:65" s="2" customFormat="1" ht="33" customHeight="1">
      <c r="A151" s="32"/>
      <c r="B151" s="33"/>
      <c r="C151" s="187" t="s">
        <v>9</v>
      </c>
      <c r="D151" s="187" t="s">
        <v>151</v>
      </c>
      <c r="E151" s="188" t="s">
        <v>224</v>
      </c>
      <c r="F151" s="189" t="s">
        <v>225</v>
      </c>
      <c r="G151" s="190" t="s">
        <v>171</v>
      </c>
      <c r="H151" s="191">
        <v>28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0</v>
      </c>
      <c r="X151" s="198">
        <f t="shared" si="20"/>
        <v>0</v>
      </c>
      <c r="Y151" s="32"/>
      <c r="Z151" s="32"/>
      <c r="AA151" s="32"/>
      <c r="AB151" s="32"/>
      <c r="AC151" s="32"/>
      <c r="AD151" s="32"/>
      <c r="AE151" s="32"/>
      <c r="AR151" s="199" t="s">
        <v>210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210</v>
      </c>
      <c r="BM151" s="199" t="s">
        <v>226</v>
      </c>
    </row>
    <row r="152" spans="1:65" s="2" customFormat="1" ht="33" customHeight="1">
      <c r="A152" s="32"/>
      <c r="B152" s="33"/>
      <c r="C152" s="187" t="s">
        <v>210</v>
      </c>
      <c r="D152" s="187" t="s">
        <v>151</v>
      </c>
      <c r="E152" s="188" t="s">
        <v>227</v>
      </c>
      <c r="F152" s="189" t="s">
        <v>228</v>
      </c>
      <c r="G152" s="190" t="s">
        <v>171</v>
      </c>
      <c r="H152" s="191">
        <v>8</v>
      </c>
      <c r="I152" s="192"/>
      <c r="J152" s="192"/>
      <c r="K152" s="193">
        <f t="shared" si="14"/>
        <v>0</v>
      </c>
      <c r="L152" s="189" t="s">
        <v>155</v>
      </c>
      <c r="M152" s="37"/>
      <c r="N152" s="194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0</v>
      </c>
      <c r="X152" s="198">
        <f t="shared" si="20"/>
        <v>0</v>
      </c>
      <c r="Y152" s="32"/>
      <c r="Z152" s="32"/>
      <c r="AA152" s="32"/>
      <c r="AB152" s="32"/>
      <c r="AC152" s="32"/>
      <c r="AD152" s="32"/>
      <c r="AE152" s="32"/>
      <c r="AR152" s="199" t="s">
        <v>210</v>
      </c>
      <c r="AT152" s="199" t="s">
        <v>151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210</v>
      </c>
      <c r="BM152" s="199" t="s">
        <v>229</v>
      </c>
    </row>
    <row r="153" spans="1:65" s="2" customFormat="1" ht="33" customHeight="1">
      <c r="A153" s="32"/>
      <c r="B153" s="33"/>
      <c r="C153" s="187" t="s">
        <v>230</v>
      </c>
      <c r="D153" s="187" t="s">
        <v>151</v>
      </c>
      <c r="E153" s="188" t="s">
        <v>231</v>
      </c>
      <c r="F153" s="189" t="s">
        <v>232</v>
      </c>
      <c r="G153" s="190" t="s">
        <v>171</v>
      </c>
      <c r="H153" s="191">
        <v>2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0</v>
      </c>
      <c r="X153" s="198">
        <f t="shared" si="20"/>
        <v>0</v>
      </c>
      <c r="Y153" s="32"/>
      <c r="Z153" s="32"/>
      <c r="AA153" s="32"/>
      <c r="AB153" s="32"/>
      <c r="AC153" s="32"/>
      <c r="AD153" s="32"/>
      <c r="AE153" s="32"/>
      <c r="AR153" s="199" t="s">
        <v>210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210</v>
      </c>
      <c r="BM153" s="199" t="s">
        <v>233</v>
      </c>
    </row>
    <row r="154" spans="1:65" s="2" customFormat="1" ht="21.75" customHeight="1">
      <c r="A154" s="32"/>
      <c r="B154" s="33"/>
      <c r="C154" s="201" t="s">
        <v>234</v>
      </c>
      <c r="D154" s="201" t="s">
        <v>213</v>
      </c>
      <c r="E154" s="202" t="s">
        <v>235</v>
      </c>
      <c r="F154" s="203" t="s">
        <v>236</v>
      </c>
      <c r="G154" s="204" t="s">
        <v>171</v>
      </c>
      <c r="H154" s="205">
        <v>1</v>
      </c>
      <c r="I154" s="206"/>
      <c r="J154" s="207"/>
      <c r="K154" s="208">
        <f t="shared" si="14"/>
        <v>0</v>
      </c>
      <c r="L154" s="203" t="s">
        <v>1</v>
      </c>
      <c r="M154" s="209"/>
      <c r="N154" s="210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216</v>
      </c>
      <c r="AT154" s="199" t="s">
        <v>213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210</v>
      </c>
      <c r="BM154" s="199" t="s">
        <v>237</v>
      </c>
    </row>
    <row r="155" spans="1:65" s="2" customFormat="1" ht="16.5" customHeight="1">
      <c r="A155" s="32"/>
      <c r="B155" s="33"/>
      <c r="C155" s="201" t="s">
        <v>238</v>
      </c>
      <c r="D155" s="201" t="s">
        <v>213</v>
      </c>
      <c r="E155" s="202" t="s">
        <v>239</v>
      </c>
      <c r="F155" s="203" t="s">
        <v>240</v>
      </c>
      <c r="G155" s="204" t="s">
        <v>171</v>
      </c>
      <c r="H155" s="205">
        <v>1</v>
      </c>
      <c r="I155" s="206"/>
      <c r="J155" s="207"/>
      <c r="K155" s="208">
        <f t="shared" si="14"/>
        <v>0</v>
      </c>
      <c r="L155" s="203" t="s">
        <v>1</v>
      </c>
      <c r="M155" s="209"/>
      <c r="N155" s="210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216</v>
      </c>
      <c r="AT155" s="199" t="s">
        <v>213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210</v>
      </c>
      <c r="BM155" s="199" t="s">
        <v>241</v>
      </c>
    </row>
    <row r="156" spans="1:65" s="2" customFormat="1" ht="33" customHeight="1">
      <c r="A156" s="32"/>
      <c r="B156" s="33"/>
      <c r="C156" s="187" t="s">
        <v>242</v>
      </c>
      <c r="D156" s="187" t="s">
        <v>151</v>
      </c>
      <c r="E156" s="188" t="s">
        <v>243</v>
      </c>
      <c r="F156" s="189" t="s">
        <v>244</v>
      </c>
      <c r="G156" s="190" t="s">
        <v>171</v>
      </c>
      <c r="H156" s="191">
        <v>1</v>
      </c>
      <c r="I156" s="192"/>
      <c r="J156" s="192"/>
      <c r="K156" s="193">
        <f t="shared" si="14"/>
        <v>0</v>
      </c>
      <c r="L156" s="189" t="s">
        <v>155</v>
      </c>
      <c r="M156" s="37"/>
      <c r="N156" s="194" t="s">
        <v>1</v>
      </c>
      <c r="O156" s="195" t="s">
        <v>41</v>
      </c>
      <c r="P156" s="196">
        <f t="shared" si="15"/>
        <v>0</v>
      </c>
      <c r="Q156" s="196">
        <f t="shared" si="16"/>
        <v>0</v>
      </c>
      <c r="R156" s="196">
        <f t="shared" si="17"/>
        <v>0</v>
      </c>
      <c r="S156" s="69"/>
      <c r="T156" s="197">
        <f t="shared" si="18"/>
        <v>0</v>
      </c>
      <c r="U156" s="197">
        <v>0</v>
      </c>
      <c r="V156" s="197">
        <f t="shared" si="19"/>
        <v>0</v>
      </c>
      <c r="W156" s="197">
        <v>0.02</v>
      </c>
      <c r="X156" s="198">
        <f t="shared" si="20"/>
        <v>0.02</v>
      </c>
      <c r="Y156" s="32"/>
      <c r="Z156" s="32"/>
      <c r="AA156" s="32"/>
      <c r="AB156" s="32"/>
      <c r="AC156" s="32"/>
      <c r="AD156" s="32"/>
      <c r="AE156" s="32"/>
      <c r="AR156" s="199" t="s">
        <v>156</v>
      </c>
      <c r="AT156" s="199" t="s">
        <v>151</v>
      </c>
      <c r="AU156" s="199" t="s">
        <v>88</v>
      </c>
      <c r="AY156" s="15" t="s">
        <v>148</v>
      </c>
      <c r="BE156" s="200">
        <f t="shared" si="21"/>
        <v>0</v>
      </c>
      <c r="BF156" s="200">
        <f t="shared" si="22"/>
        <v>0</v>
      </c>
      <c r="BG156" s="200">
        <f t="shared" si="23"/>
        <v>0</v>
      </c>
      <c r="BH156" s="200">
        <f t="shared" si="24"/>
        <v>0</v>
      </c>
      <c r="BI156" s="200">
        <f t="shared" si="25"/>
        <v>0</v>
      </c>
      <c r="BJ156" s="15" t="s">
        <v>86</v>
      </c>
      <c r="BK156" s="200">
        <f t="shared" si="26"/>
        <v>0</v>
      </c>
      <c r="BL156" s="15" t="s">
        <v>156</v>
      </c>
      <c r="BM156" s="199" t="s">
        <v>245</v>
      </c>
    </row>
    <row r="157" spans="1:65" s="2" customFormat="1" ht="37.9" customHeight="1">
      <c r="A157" s="32"/>
      <c r="B157" s="33"/>
      <c r="C157" s="187" t="s">
        <v>8</v>
      </c>
      <c r="D157" s="187" t="s">
        <v>151</v>
      </c>
      <c r="E157" s="188" t="s">
        <v>246</v>
      </c>
      <c r="F157" s="189" t="s">
        <v>247</v>
      </c>
      <c r="G157" s="190" t="s">
        <v>171</v>
      </c>
      <c r="H157" s="191">
        <v>35</v>
      </c>
      <c r="I157" s="192"/>
      <c r="J157" s="192"/>
      <c r="K157" s="193">
        <f t="shared" si="14"/>
        <v>0</v>
      </c>
      <c r="L157" s="189" t="s">
        <v>155</v>
      </c>
      <c r="M157" s="37"/>
      <c r="N157" s="194" t="s">
        <v>1</v>
      </c>
      <c r="O157" s="195" t="s">
        <v>41</v>
      </c>
      <c r="P157" s="196">
        <f t="shared" si="15"/>
        <v>0</v>
      </c>
      <c r="Q157" s="196">
        <f t="shared" si="16"/>
        <v>0</v>
      </c>
      <c r="R157" s="196">
        <f t="shared" si="17"/>
        <v>0</v>
      </c>
      <c r="S157" s="69"/>
      <c r="T157" s="197">
        <f t="shared" si="18"/>
        <v>0</v>
      </c>
      <c r="U157" s="197">
        <v>0</v>
      </c>
      <c r="V157" s="197">
        <f t="shared" si="19"/>
        <v>0</v>
      </c>
      <c r="W157" s="197">
        <v>1.2999999999999999E-3</v>
      </c>
      <c r="X157" s="198">
        <f t="shared" si="20"/>
        <v>4.5499999999999999E-2</v>
      </c>
      <c r="Y157" s="32"/>
      <c r="Z157" s="32"/>
      <c r="AA157" s="32"/>
      <c r="AB157" s="32"/>
      <c r="AC157" s="32"/>
      <c r="AD157" s="32"/>
      <c r="AE157" s="32"/>
      <c r="AR157" s="199" t="s">
        <v>210</v>
      </c>
      <c r="AT157" s="199" t="s">
        <v>151</v>
      </c>
      <c r="AU157" s="199" t="s">
        <v>88</v>
      </c>
      <c r="AY157" s="15" t="s">
        <v>148</v>
      </c>
      <c r="BE157" s="200">
        <f t="shared" si="21"/>
        <v>0</v>
      </c>
      <c r="BF157" s="200">
        <f t="shared" si="22"/>
        <v>0</v>
      </c>
      <c r="BG157" s="200">
        <f t="shared" si="23"/>
        <v>0</v>
      </c>
      <c r="BH157" s="200">
        <f t="shared" si="24"/>
        <v>0</v>
      </c>
      <c r="BI157" s="200">
        <f t="shared" si="25"/>
        <v>0</v>
      </c>
      <c r="BJ157" s="15" t="s">
        <v>86</v>
      </c>
      <c r="BK157" s="200">
        <f t="shared" si="26"/>
        <v>0</v>
      </c>
      <c r="BL157" s="15" t="s">
        <v>210</v>
      </c>
      <c r="BM157" s="199" t="s">
        <v>248</v>
      </c>
    </row>
    <row r="158" spans="1:65" s="2" customFormat="1" ht="49.15" customHeight="1">
      <c r="A158" s="32"/>
      <c r="B158" s="33"/>
      <c r="C158" s="187" t="s">
        <v>249</v>
      </c>
      <c r="D158" s="187" t="s">
        <v>151</v>
      </c>
      <c r="E158" s="188" t="s">
        <v>250</v>
      </c>
      <c r="F158" s="189" t="s">
        <v>251</v>
      </c>
      <c r="G158" s="190" t="s">
        <v>171</v>
      </c>
      <c r="H158" s="191">
        <v>4</v>
      </c>
      <c r="I158" s="192"/>
      <c r="J158" s="192"/>
      <c r="K158" s="193">
        <f t="shared" si="14"/>
        <v>0</v>
      </c>
      <c r="L158" s="189" t="s">
        <v>155</v>
      </c>
      <c r="M158" s="37"/>
      <c r="N158" s="194" t="s">
        <v>1</v>
      </c>
      <c r="O158" s="195" t="s">
        <v>41</v>
      </c>
      <c r="P158" s="196">
        <f t="shared" si="15"/>
        <v>0</v>
      </c>
      <c r="Q158" s="196">
        <f t="shared" si="16"/>
        <v>0</v>
      </c>
      <c r="R158" s="196">
        <f t="shared" si="17"/>
        <v>0</v>
      </c>
      <c r="S158" s="69"/>
      <c r="T158" s="197">
        <f t="shared" si="18"/>
        <v>0</v>
      </c>
      <c r="U158" s="197">
        <v>0</v>
      </c>
      <c r="V158" s="197">
        <f t="shared" si="19"/>
        <v>0</v>
      </c>
      <c r="W158" s="197">
        <v>8.0000000000000004E-4</v>
      </c>
      <c r="X158" s="198">
        <f t="shared" si="20"/>
        <v>3.2000000000000002E-3</v>
      </c>
      <c r="Y158" s="32"/>
      <c r="Z158" s="32"/>
      <c r="AA158" s="32"/>
      <c r="AB158" s="32"/>
      <c r="AC158" s="32"/>
      <c r="AD158" s="32"/>
      <c r="AE158" s="32"/>
      <c r="AR158" s="199" t="s">
        <v>210</v>
      </c>
      <c r="AT158" s="199" t="s">
        <v>151</v>
      </c>
      <c r="AU158" s="199" t="s">
        <v>88</v>
      </c>
      <c r="AY158" s="15" t="s">
        <v>148</v>
      </c>
      <c r="BE158" s="200">
        <f t="shared" si="21"/>
        <v>0</v>
      </c>
      <c r="BF158" s="200">
        <f t="shared" si="22"/>
        <v>0</v>
      </c>
      <c r="BG158" s="200">
        <f t="shared" si="23"/>
        <v>0</v>
      </c>
      <c r="BH158" s="200">
        <f t="shared" si="24"/>
        <v>0</v>
      </c>
      <c r="BI158" s="200">
        <f t="shared" si="25"/>
        <v>0</v>
      </c>
      <c r="BJ158" s="15" t="s">
        <v>86</v>
      </c>
      <c r="BK158" s="200">
        <f t="shared" si="26"/>
        <v>0</v>
      </c>
      <c r="BL158" s="15" t="s">
        <v>210</v>
      </c>
      <c r="BM158" s="199" t="s">
        <v>252</v>
      </c>
    </row>
    <row r="159" spans="1:65" s="2" customFormat="1" ht="44.25" customHeight="1">
      <c r="A159" s="32"/>
      <c r="B159" s="33"/>
      <c r="C159" s="187" t="s">
        <v>253</v>
      </c>
      <c r="D159" s="187" t="s">
        <v>151</v>
      </c>
      <c r="E159" s="188" t="s">
        <v>254</v>
      </c>
      <c r="F159" s="189" t="s">
        <v>255</v>
      </c>
      <c r="G159" s="190" t="s">
        <v>171</v>
      </c>
      <c r="H159" s="191">
        <v>14</v>
      </c>
      <c r="I159" s="192"/>
      <c r="J159" s="192"/>
      <c r="K159" s="193">
        <f t="shared" si="14"/>
        <v>0</v>
      </c>
      <c r="L159" s="189" t="s">
        <v>155</v>
      </c>
      <c r="M159" s="37"/>
      <c r="N159" s="194" t="s">
        <v>1</v>
      </c>
      <c r="O159" s="195" t="s">
        <v>41</v>
      </c>
      <c r="P159" s="196">
        <f t="shared" si="15"/>
        <v>0</v>
      </c>
      <c r="Q159" s="196">
        <f t="shared" si="16"/>
        <v>0</v>
      </c>
      <c r="R159" s="196">
        <f t="shared" si="17"/>
        <v>0</v>
      </c>
      <c r="S159" s="69"/>
      <c r="T159" s="197">
        <f t="shared" si="18"/>
        <v>0</v>
      </c>
      <c r="U159" s="197">
        <v>0</v>
      </c>
      <c r="V159" s="197">
        <f t="shared" si="19"/>
        <v>0</v>
      </c>
      <c r="W159" s="197">
        <v>4.8000000000000001E-5</v>
      </c>
      <c r="X159" s="198">
        <f t="shared" si="20"/>
        <v>6.7200000000000007E-4</v>
      </c>
      <c r="Y159" s="32"/>
      <c r="Z159" s="32"/>
      <c r="AA159" s="32"/>
      <c r="AB159" s="32"/>
      <c r="AC159" s="32"/>
      <c r="AD159" s="32"/>
      <c r="AE159" s="32"/>
      <c r="AR159" s="199" t="s">
        <v>210</v>
      </c>
      <c r="AT159" s="199" t="s">
        <v>151</v>
      </c>
      <c r="AU159" s="199" t="s">
        <v>88</v>
      </c>
      <c r="AY159" s="15" t="s">
        <v>148</v>
      </c>
      <c r="BE159" s="200">
        <f t="shared" si="21"/>
        <v>0</v>
      </c>
      <c r="BF159" s="200">
        <f t="shared" si="22"/>
        <v>0</v>
      </c>
      <c r="BG159" s="200">
        <f t="shared" si="23"/>
        <v>0</v>
      </c>
      <c r="BH159" s="200">
        <f t="shared" si="24"/>
        <v>0</v>
      </c>
      <c r="BI159" s="200">
        <f t="shared" si="25"/>
        <v>0</v>
      </c>
      <c r="BJ159" s="15" t="s">
        <v>86</v>
      </c>
      <c r="BK159" s="200">
        <f t="shared" si="26"/>
        <v>0</v>
      </c>
      <c r="BL159" s="15" t="s">
        <v>210</v>
      </c>
      <c r="BM159" s="199" t="s">
        <v>256</v>
      </c>
    </row>
    <row r="160" spans="1:65" s="2" customFormat="1" ht="44.25" customHeight="1">
      <c r="A160" s="32"/>
      <c r="B160" s="33"/>
      <c r="C160" s="187" t="s">
        <v>257</v>
      </c>
      <c r="D160" s="187" t="s">
        <v>151</v>
      </c>
      <c r="E160" s="188" t="s">
        <v>258</v>
      </c>
      <c r="F160" s="189" t="s">
        <v>259</v>
      </c>
      <c r="G160" s="190" t="s">
        <v>171</v>
      </c>
      <c r="H160" s="191">
        <v>10</v>
      </c>
      <c r="I160" s="192"/>
      <c r="J160" s="192"/>
      <c r="K160" s="193">
        <f t="shared" si="14"/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si="15"/>
        <v>0</v>
      </c>
      <c r="Q160" s="196">
        <f t="shared" si="16"/>
        <v>0</v>
      </c>
      <c r="R160" s="196">
        <f t="shared" si="17"/>
        <v>0</v>
      </c>
      <c r="S160" s="69"/>
      <c r="T160" s="197">
        <f t="shared" si="18"/>
        <v>0</v>
      </c>
      <c r="U160" s="197">
        <v>0</v>
      </c>
      <c r="V160" s="197">
        <f t="shared" si="19"/>
        <v>0</v>
      </c>
      <c r="W160" s="197">
        <v>4.8000000000000001E-5</v>
      </c>
      <c r="X160" s="198">
        <f t="shared" si="20"/>
        <v>4.8000000000000001E-4</v>
      </c>
      <c r="Y160" s="32"/>
      <c r="Z160" s="32"/>
      <c r="AA160" s="32"/>
      <c r="AB160" s="32"/>
      <c r="AC160" s="32"/>
      <c r="AD160" s="32"/>
      <c r="AE160" s="32"/>
      <c r="AR160" s="199" t="s">
        <v>210</v>
      </c>
      <c r="AT160" s="199" t="s">
        <v>151</v>
      </c>
      <c r="AU160" s="199" t="s">
        <v>88</v>
      </c>
      <c r="AY160" s="15" t="s">
        <v>148</v>
      </c>
      <c r="BE160" s="200">
        <f t="shared" si="21"/>
        <v>0</v>
      </c>
      <c r="BF160" s="200">
        <f t="shared" si="22"/>
        <v>0</v>
      </c>
      <c r="BG160" s="200">
        <f t="shared" si="23"/>
        <v>0</v>
      </c>
      <c r="BH160" s="200">
        <f t="shared" si="24"/>
        <v>0</v>
      </c>
      <c r="BI160" s="200">
        <f t="shared" si="25"/>
        <v>0</v>
      </c>
      <c r="BJ160" s="15" t="s">
        <v>86</v>
      </c>
      <c r="BK160" s="200">
        <f t="shared" si="26"/>
        <v>0</v>
      </c>
      <c r="BL160" s="15" t="s">
        <v>210</v>
      </c>
      <c r="BM160" s="199" t="s">
        <v>260</v>
      </c>
    </row>
    <row r="161" spans="1:65" s="2" customFormat="1" ht="37.9" customHeight="1">
      <c r="A161" s="32"/>
      <c r="B161" s="33"/>
      <c r="C161" s="187" t="s">
        <v>261</v>
      </c>
      <c r="D161" s="187" t="s">
        <v>151</v>
      </c>
      <c r="E161" s="188" t="s">
        <v>262</v>
      </c>
      <c r="F161" s="189" t="s">
        <v>263</v>
      </c>
      <c r="G161" s="190" t="s">
        <v>166</v>
      </c>
      <c r="H161" s="191">
        <v>12</v>
      </c>
      <c r="I161" s="192"/>
      <c r="J161" s="192"/>
      <c r="K161" s="193">
        <f t="shared" si="14"/>
        <v>0</v>
      </c>
      <c r="L161" s="189" t="s">
        <v>155</v>
      </c>
      <c r="M161" s="37"/>
      <c r="N161" s="194" t="s">
        <v>1</v>
      </c>
      <c r="O161" s="195" t="s">
        <v>41</v>
      </c>
      <c r="P161" s="196">
        <f t="shared" si="15"/>
        <v>0</v>
      </c>
      <c r="Q161" s="196">
        <f t="shared" si="16"/>
        <v>0</v>
      </c>
      <c r="R161" s="196">
        <f t="shared" si="17"/>
        <v>0</v>
      </c>
      <c r="S161" s="69"/>
      <c r="T161" s="197">
        <f t="shared" si="18"/>
        <v>0</v>
      </c>
      <c r="U161" s="197">
        <v>0</v>
      </c>
      <c r="V161" s="197">
        <f t="shared" si="19"/>
        <v>0</v>
      </c>
      <c r="W161" s="197">
        <v>0</v>
      </c>
      <c r="X161" s="198">
        <f t="shared" si="20"/>
        <v>0</v>
      </c>
      <c r="Y161" s="32"/>
      <c r="Z161" s="32"/>
      <c r="AA161" s="32"/>
      <c r="AB161" s="32"/>
      <c r="AC161" s="32"/>
      <c r="AD161" s="32"/>
      <c r="AE161" s="32"/>
      <c r="AR161" s="199" t="s">
        <v>210</v>
      </c>
      <c r="AT161" s="199" t="s">
        <v>151</v>
      </c>
      <c r="AU161" s="199" t="s">
        <v>88</v>
      </c>
      <c r="AY161" s="15" t="s">
        <v>148</v>
      </c>
      <c r="BE161" s="200">
        <f t="shared" si="21"/>
        <v>0</v>
      </c>
      <c r="BF161" s="200">
        <f t="shared" si="22"/>
        <v>0</v>
      </c>
      <c r="BG161" s="200">
        <f t="shared" si="23"/>
        <v>0</v>
      </c>
      <c r="BH161" s="200">
        <f t="shared" si="24"/>
        <v>0</v>
      </c>
      <c r="BI161" s="200">
        <f t="shared" si="25"/>
        <v>0</v>
      </c>
      <c r="BJ161" s="15" t="s">
        <v>86</v>
      </c>
      <c r="BK161" s="200">
        <f t="shared" si="26"/>
        <v>0</v>
      </c>
      <c r="BL161" s="15" t="s">
        <v>210</v>
      </c>
      <c r="BM161" s="199" t="s">
        <v>264</v>
      </c>
    </row>
    <row r="162" spans="1:65" s="2" customFormat="1" ht="16.5" customHeight="1">
      <c r="A162" s="32"/>
      <c r="B162" s="33"/>
      <c r="C162" s="201" t="s">
        <v>265</v>
      </c>
      <c r="D162" s="201" t="s">
        <v>213</v>
      </c>
      <c r="E162" s="202" t="s">
        <v>266</v>
      </c>
      <c r="F162" s="203" t="s">
        <v>267</v>
      </c>
      <c r="G162" s="204" t="s">
        <v>166</v>
      </c>
      <c r="H162" s="205">
        <v>12</v>
      </c>
      <c r="I162" s="206"/>
      <c r="J162" s="207"/>
      <c r="K162" s="208">
        <f t="shared" si="14"/>
        <v>0</v>
      </c>
      <c r="L162" s="203" t="s">
        <v>1</v>
      </c>
      <c r="M162" s="209"/>
      <c r="N162" s="210" t="s">
        <v>1</v>
      </c>
      <c r="O162" s="195" t="s">
        <v>41</v>
      </c>
      <c r="P162" s="196">
        <f t="shared" si="15"/>
        <v>0</v>
      </c>
      <c r="Q162" s="196">
        <f t="shared" si="16"/>
        <v>0</v>
      </c>
      <c r="R162" s="196">
        <f t="shared" si="17"/>
        <v>0</v>
      </c>
      <c r="S162" s="69"/>
      <c r="T162" s="197">
        <f t="shared" si="18"/>
        <v>0</v>
      </c>
      <c r="U162" s="197">
        <v>0</v>
      </c>
      <c r="V162" s="197">
        <f t="shared" si="19"/>
        <v>0</v>
      </c>
      <c r="W162" s="197">
        <v>0</v>
      </c>
      <c r="X162" s="198">
        <f t="shared" si="20"/>
        <v>0</v>
      </c>
      <c r="Y162" s="32"/>
      <c r="Z162" s="32"/>
      <c r="AA162" s="32"/>
      <c r="AB162" s="32"/>
      <c r="AC162" s="32"/>
      <c r="AD162" s="32"/>
      <c r="AE162" s="32"/>
      <c r="AR162" s="199" t="s">
        <v>216</v>
      </c>
      <c r="AT162" s="199" t="s">
        <v>213</v>
      </c>
      <c r="AU162" s="199" t="s">
        <v>88</v>
      </c>
      <c r="AY162" s="15" t="s">
        <v>148</v>
      </c>
      <c r="BE162" s="200">
        <f t="shared" si="21"/>
        <v>0</v>
      </c>
      <c r="BF162" s="200">
        <f t="shared" si="22"/>
        <v>0</v>
      </c>
      <c r="BG162" s="200">
        <f t="shared" si="23"/>
        <v>0</v>
      </c>
      <c r="BH162" s="200">
        <f t="shared" si="24"/>
        <v>0</v>
      </c>
      <c r="BI162" s="200">
        <f t="shared" si="25"/>
        <v>0</v>
      </c>
      <c r="BJ162" s="15" t="s">
        <v>86</v>
      </c>
      <c r="BK162" s="200">
        <f t="shared" si="26"/>
        <v>0</v>
      </c>
      <c r="BL162" s="15" t="s">
        <v>210</v>
      </c>
      <c r="BM162" s="199" t="s">
        <v>268</v>
      </c>
    </row>
    <row r="163" spans="1:65" s="2" customFormat="1" ht="37.9" customHeight="1">
      <c r="A163" s="32"/>
      <c r="B163" s="33"/>
      <c r="C163" s="187" t="s">
        <v>269</v>
      </c>
      <c r="D163" s="187" t="s">
        <v>151</v>
      </c>
      <c r="E163" s="188" t="s">
        <v>270</v>
      </c>
      <c r="F163" s="189" t="s">
        <v>271</v>
      </c>
      <c r="G163" s="190" t="s">
        <v>166</v>
      </c>
      <c r="H163" s="191">
        <v>28</v>
      </c>
      <c r="I163" s="192"/>
      <c r="J163" s="192"/>
      <c r="K163" s="193">
        <f t="shared" si="14"/>
        <v>0</v>
      </c>
      <c r="L163" s="189" t="s">
        <v>155</v>
      </c>
      <c r="M163" s="37"/>
      <c r="N163" s="194" t="s">
        <v>1</v>
      </c>
      <c r="O163" s="195" t="s">
        <v>41</v>
      </c>
      <c r="P163" s="196">
        <f t="shared" si="15"/>
        <v>0</v>
      </c>
      <c r="Q163" s="196">
        <f t="shared" si="16"/>
        <v>0</v>
      </c>
      <c r="R163" s="196">
        <f t="shared" si="17"/>
        <v>0</v>
      </c>
      <c r="S163" s="69"/>
      <c r="T163" s="197">
        <f t="shared" si="18"/>
        <v>0</v>
      </c>
      <c r="U163" s="197">
        <v>0</v>
      </c>
      <c r="V163" s="197">
        <f t="shared" si="19"/>
        <v>0</v>
      </c>
      <c r="W163" s="197">
        <v>0</v>
      </c>
      <c r="X163" s="198">
        <f t="shared" si="20"/>
        <v>0</v>
      </c>
      <c r="Y163" s="32"/>
      <c r="Z163" s="32"/>
      <c r="AA163" s="32"/>
      <c r="AB163" s="32"/>
      <c r="AC163" s="32"/>
      <c r="AD163" s="32"/>
      <c r="AE163" s="32"/>
      <c r="AR163" s="199" t="s">
        <v>210</v>
      </c>
      <c r="AT163" s="199" t="s">
        <v>151</v>
      </c>
      <c r="AU163" s="199" t="s">
        <v>88</v>
      </c>
      <c r="AY163" s="15" t="s">
        <v>148</v>
      </c>
      <c r="BE163" s="200">
        <f t="shared" si="21"/>
        <v>0</v>
      </c>
      <c r="BF163" s="200">
        <f t="shared" si="22"/>
        <v>0</v>
      </c>
      <c r="BG163" s="200">
        <f t="shared" si="23"/>
        <v>0</v>
      </c>
      <c r="BH163" s="200">
        <f t="shared" si="24"/>
        <v>0</v>
      </c>
      <c r="BI163" s="200">
        <f t="shared" si="25"/>
        <v>0</v>
      </c>
      <c r="BJ163" s="15" t="s">
        <v>86</v>
      </c>
      <c r="BK163" s="200">
        <f t="shared" si="26"/>
        <v>0</v>
      </c>
      <c r="BL163" s="15" t="s">
        <v>210</v>
      </c>
      <c r="BM163" s="199" t="s">
        <v>272</v>
      </c>
    </row>
    <row r="164" spans="1:65" s="2" customFormat="1" ht="24.2" customHeight="1">
      <c r="A164" s="32"/>
      <c r="B164" s="33"/>
      <c r="C164" s="201" t="s">
        <v>273</v>
      </c>
      <c r="D164" s="201" t="s">
        <v>213</v>
      </c>
      <c r="E164" s="202" t="s">
        <v>274</v>
      </c>
      <c r="F164" s="203" t="s">
        <v>275</v>
      </c>
      <c r="G164" s="204" t="s">
        <v>166</v>
      </c>
      <c r="H164" s="205">
        <v>29.4</v>
      </c>
      <c r="I164" s="206"/>
      <c r="J164" s="207"/>
      <c r="K164" s="208">
        <f t="shared" si="14"/>
        <v>0</v>
      </c>
      <c r="L164" s="203" t="s">
        <v>155</v>
      </c>
      <c r="M164" s="209"/>
      <c r="N164" s="210" t="s">
        <v>1</v>
      </c>
      <c r="O164" s="195" t="s">
        <v>41</v>
      </c>
      <c r="P164" s="196">
        <f t="shared" si="15"/>
        <v>0</v>
      </c>
      <c r="Q164" s="196">
        <f t="shared" si="16"/>
        <v>0</v>
      </c>
      <c r="R164" s="196">
        <f t="shared" si="17"/>
        <v>0</v>
      </c>
      <c r="S164" s="69"/>
      <c r="T164" s="197">
        <f t="shared" si="18"/>
        <v>0</v>
      </c>
      <c r="U164" s="197">
        <v>1.2999999999999999E-4</v>
      </c>
      <c r="V164" s="197">
        <f t="shared" si="19"/>
        <v>3.8219999999999994E-3</v>
      </c>
      <c r="W164" s="197">
        <v>0</v>
      </c>
      <c r="X164" s="198">
        <f t="shared" si="20"/>
        <v>0</v>
      </c>
      <c r="Y164" s="32"/>
      <c r="Z164" s="32"/>
      <c r="AA164" s="32"/>
      <c r="AB164" s="32"/>
      <c r="AC164" s="32"/>
      <c r="AD164" s="32"/>
      <c r="AE164" s="32"/>
      <c r="AR164" s="199" t="s">
        <v>216</v>
      </c>
      <c r="AT164" s="199" t="s">
        <v>213</v>
      </c>
      <c r="AU164" s="199" t="s">
        <v>88</v>
      </c>
      <c r="AY164" s="15" t="s">
        <v>148</v>
      </c>
      <c r="BE164" s="200">
        <f t="shared" si="21"/>
        <v>0</v>
      </c>
      <c r="BF164" s="200">
        <f t="shared" si="22"/>
        <v>0</v>
      </c>
      <c r="BG164" s="200">
        <f t="shared" si="23"/>
        <v>0</v>
      </c>
      <c r="BH164" s="200">
        <f t="shared" si="24"/>
        <v>0</v>
      </c>
      <c r="BI164" s="200">
        <f t="shared" si="25"/>
        <v>0</v>
      </c>
      <c r="BJ164" s="15" t="s">
        <v>86</v>
      </c>
      <c r="BK164" s="200">
        <f t="shared" si="26"/>
        <v>0</v>
      </c>
      <c r="BL164" s="15" t="s">
        <v>210</v>
      </c>
      <c r="BM164" s="199" t="s">
        <v>276</v>
      </c>
    </row>
    <row r="165" spans="1:65" s="13" customFormat="1" ht="11.25">
      <c r="B165" s="211"/>
      <c r="C165" s="212"/>
      <c r="D165" s="213" t="s">
        <v>218</v>
      </c>
      <c r="E165" s="212"/>
      <c r="F165" s="214" t="s">
        <v>277</v>
      </c>
      <c r="G165" s="212"/>
      <c r="H165" s="215">
        <v>29.4</v>
      </c>
      <c r="I165" s="216"/>
      <c r="J165" s="216"/>
      <c r="K165" s="212"/>
      <c r="L165" s="212"/>
      <c r="M165" s="217"/>
      <c r="N165" s="218"/>
      <c r="O165" s="219"/>
      <c r="P165" s="219"/>
      <c r="Q165" s="219"/>
      <c r="R165" s="219"/>
      <c r="S165" s="219"/>
      <c r="T165" s="219"/>
      <c r="U165" s="219"/>
      <c r="V165" s="219"/>
      <c r="W165" s="219"/>
      <c r="X165" s="220"/>
      <c r="AT165" s="221" t="s">
        <v>218</v>
      </c>
      <c r="AU165" s="221" t="s">
        <v>88</v>
      </c>
      <c r="AV165" s="13" t="s">
        <v>88</v>
      </c>
      <c r="AW165" s="13" t="s">
        <v>4</v>
      </c>
      <c r="AX165" s="13" t="s">
        <v>86</v>
      </c>
      <c r="AY165" s="221" t="s">
        <v>148</v>
      </c>
    </row>
    <row r="166" spans="1:65" s="2" customFormat="1" ht="44.25" customHeight="1">
      <c r="A166" s="32"/>
      <c r="B166" s="33"/>
      <c r="C166" s="187" t="s">
        <v>278</v>
      </c>
      <c r="D166" s="187" t="s">
        <v>151</v>
      </c>
      <c r="E166" s="188" t="s">
        <v>279</v>
      </c>
      <c r="F166" s="189" t="s">
        <v>280</v>
      </c>
      <c r="G166" s="190" t="s">
        <v>166</v>
      </c>
      <c r="H166" s="191">
        <v>28</v>
      </c>
      <c r="I166" s="192"/>
      <c r="J166" s="192"/>
      <c r="K166" s="193">
        <f t="shared" ref="K166:K184" si="27">ROUND(P166*H166,2)</f>
        <v>0</v>
      </c>
      <c r="L166" s="189" t="s">
        <v>155</v>
      </c>
      <c r="M166" s="37"/>
      <c r="N166" s="194" t="s">
        <v>1</v>
      </c>
      <c r="O166" s="195" t="s">
        <v>41</v>
      </c>
      <c r="P166" s="196">
        <f t="shared" ref="P166:P184" si="28">I166+J166</f>
        <v>0</v>
      </c>
      <c r="Q166" s="196">
        <f t="shared" ref="Q166:Q184" si="29">ROUND(I166*H166,2)</f>
        <v>0</v>
      </c>
      <c r="R166" s="196">
        <f t="shared" ref="R166:R184" si="30">ROUND(J166*H166,2)</f>
        <v>0</v>
      </c>
      <c r="S166" s="69"/>
      <c r="T166" s="197">
        <f t="shared" ref="T166:T184" si="31">S166*H166</f>
        <v>0</v>
      </c>
      <c r="U166" s="197">
        <v>0</v>
      </c>
      <c r="V166" s="197">
        <f t="shared" ref="V166:V184" si="32">U166*H166</f>
        <v>0</v>
      </c>
      <c r="W166" s="197">
        <v>0</v>
      </c>
      <c r="X166" s="198">
        <f t="shared" ref="X166:X184" si="33">W166*H166</f>
        <v>0</v>
      </c>
      <c r="Y166" s="32"/>
      <c r="Z166" s="32"/>
      <c r="AA166" s="32"/>
      <c r="AB166" s="32"/>
      <c r="AC166" s="32"/>
      <c r="AD166" s="32"/>
      <c r="AE166" s="32"/>
      <c r="AR166" s="199" t="s">
        <v>210</v>
      </c>
      <c r="AT166" s="199" t="s">
        <v>151</v>
      </c>
      <c r="AU166" s="199" t="s">
        <v>88</v>
      </c>
      <c r="AY166" s="15" t="s">
        <v>148</v>
      </c>
      <c r="BE166" s="200">
        <f t="shared" ref="BE166:BE184" si="34">IF(O166="základní",K166,0)</f>
        <v>0</v>
      </c>
      <c r="BF166" s="200">
        <f t="shared" ref="BF166:BF184" si="35">IF(O166="snížená",K166,0)</f>
        <v>0</v>
      </c>
      <c r="BG166" s="200">
        <f t="shared" ref="BG166:BG184" si="36">IF(O166="zákl. přenesená",K166,0)</f>
        <v>0</v>
      </c>
      <c r="BH166" s="200">
        <f t="shared" ref="BH166:BH184" si="37">IF(O166="sníž. přenesená",K166,0)</f>
        <v>0</v>
      </c>
      <c r="BI166" s="200">
        <f t="shared" ref="BI166:BI184" si="38">IF(O166="nulová",K166,0)</f>
        <v>0</v>
      </c>
      <c r="BJ166" s="15" t="s">
        <v>86</v>
      </c>
      <c r="BK166" s="200">
        <f t="shared" ref="BK166:BK184" si="39">ROUND(P166*H166,2)</f>
        <v>0</v>
      </c>
      <c r="BL166" s="15" t="s">
        <v>210</v>
      </c>
      <c r="BM166" s="199" t="s">
        <v>281</v>
      </c>
    </row>
    <row r="167" spans="1:65" s="2" customFormat="1" ht="16.5" customHeight="1">
      <c r="A167" s="32"/>
      <c r="B167" s="33"/>
      <c r="C167" s="201" t="s">
        <v>282</v>
      </c>
      <c r="D167" s="201" t="s">
        <v>213</v>
      </c>
      <c r="E167" s="202" t="s">
        <v>283</v>
      </c>
      <c r="F167" s="203" t="s">
        <v>284</v>
      </c>
      <c r="G167" s="204" t="s">
        <v>166</v>
      </c>
      <c r="H167" s="205">
        <v>28</v>
      </c>
      <c r="I167" s="206"/>
      <c r="J167" s="207"/>
      <c r="K167" s="208">
        <f t="shared" si="27"/>
        <v>0</v>
      </c>
      <c r="L167" s="203" t="s">
        <v>1</v>
      </c>
      <c r="M167" s="209"/>
      <c r="N167" s="210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216</v>
      </c>
      <c r="AT167" s="199" t="s">
        <v>213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210</v>
      </c>
      <c r="BM167" s="199" t="s">
        <v>285</v>
      </c>
    </row>
    <row r="168" spans="1:65" s="2" customFormat="1" ht="16.5" customHeight="1">
      <c r="A168" s="32"/>
      <c r="B168" s="33"/>
      <c r="C168" s="201" t="s">
        <v>286</v>
      </c>
      <c r="D168" s="201" t="s">
        <v>213</v>
      </c>
      <c r="E168" s="202" t="s">
        <v>287</v>
      </c>
      <c r="F168" s="203" t="s">
        <v>288</v>
      </c>
      <c r="G168" s="204" t="s">
        <v>166</v>
      </c>
      <c r="H168" s="205">
        <v>28</v>
      </c>
      <c r="I168" s="206"/>
      <c r="J168" s="207"/>
      <c r="K168" s="208">
        <f t="shared" si="27"/>
        <v>0</v>
      </c>
      <c r="L168" s="203" t="s">
        <v>1</v>
      </c>
      <c r="M168" s="209"/>
      <c r="N168" s="210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0</v>
      </c>
      <c r="V168" s="197">
        <f t="shared" si="32"/>
        <v>0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216</v>
      </c>
      <c r="AT168" s="199" t="s">
        <v>213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210</v>
      </c>
      <c r="BM168" s="199" t="s">
        <v>289</v>
      </c>
    </row>
    <row r="169" spans="1:65" s="2" customFormat="1" ht="16.5" customHeight="1">
      <c r="A169" s="32"/>
      <c r="B169" s="33"/>
      <c r="C169" s="201" t="s">
        <v>216</v>
      </c>
      <c r="D169" s="201" t="s">
        <v>213</v>
      </c>
      <c r="E169" s="202" t="s">
        <v>290</v>
      </c>
      <c r="F169" s="203" t="s">
        <v>291</v>
      </c>
      <c r="G169" s="204" t="s">
        <v>171</v>
      </c>
      <c r="H169" s="205">
        <v>20</v>
      </c>
      <c r="I169" s="206"/>
      <c r="J169" s="207"/>
      <c r="K169" s="208">
        <f t="shared" si="27"/>
        <v>0</v>
      </c>
      <c r="L169" s="203" t="s">
        <v>1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0</v>
      </c>
      <c r="V169" s="197">
        <f t="shared" si="32"/>
        <v>0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216</v>
      </c>
      <c r="AT169" s="199" t="s">
        <v>213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210</v>
      </c>
      <c r="BM169" s="199" t="s">
        <v>292</v>
      </c>
    </row>
    <row r="170" spans="1:65" s="2" customFormat="1" ht="16.5" customHeight="1">
      <c r="A170" s="32"/>
      <c r="B170" s="33"/>
      <c r="C170" s="201" t="s">
        <v>293</v>
      </c>
      <c r="D170" s="201" t="s">
        <v>213</v>
      </c>
      <c r="E170" s="202" t="s">
        <v>294</v>
      </c>
      <c r="F170" s="203" t="s">
        <v>295</v>
      </c>
      <c r="G170" s="204" t="s">
        <v>171</v>
      </c>
      <c r="H170" s="205">
        <v>3</v>
      </c>
      <c r="I170" s="206"/>
      <c r="J170" s="207"/>
      <c r="K170" s="208">
        <f t="shared" si="27"/>
        <v>0</v>
      </c>
      <c r="L170" s="203" t="s">
        <v>1</v>
      </c>
      <c r="M170" s="209"/>
      <c r="N170" s="210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216</v>
      </c>
      <c r="AT170" s="199" t="s">
        <v>213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210</v>
      </c>
      <c r="BM170" s="199" t="s">
        <v>296</v>
      </c>
    </row>
    <row r="171" spans="1:65" s="2" customFormat="1" ht="16.5" customHeight="1">
      <c r="A171" s="32"/>
      <c r="B171" s="33"/>
      <c r="C171" s="201" t="s">
        <v>297</v>
      </c>
      <c r="D171" s="201" t="s">
        <v>213</v>
      </c>
      <c r="E171" s="202" t="s">
        <v>298</v>
      </c>
      <c r="F171" s="203" t="s">
        <v>299</v>
      </c>
      <c r="G171" s="204" t="s">
        <v>171</v>
      </c>
      <c r="H171" s="205">
        <v>2</v>
      </c>
      <c r="I171" s="206"/>
      <c r="J171" s="207"/>
      <c r="K171" s="208">
        <f t="shared" si="27"/>
        <v>0</v>
      </c>
      <c r="L171" s="203" t="s">
        <v>1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210</v>
      </c>
      <c r="BM171" s="199" t="s">
        <v>300</v>
      </c>
    </row>
    <row r="172" spans="1:65" s="2" customFormat="1" ht="16.5" customHeight="1">
      <c r="A172" s="32"/>
      <c r="B172" s="33"/>
      <c r="C172" s="201" t="s">
        <v>301</v>
      </c>
      <c r="D172" s="201" t="s">
        <v>213</v>
      </c>
      <c r="E172" s="202" t="s">
        <v>302</v>
      </c>
      <c r="F172" s="203" t="s">
        <v>303</v>
      </c>
      <c r="G172" s="204" t="s">
        <v>171</v>
      </c>
      <c r="H172" s="205">
        <v>1</v>
      </c>
      <c r="I172" s="206"/>
      <c r="J172" s="207"/>
      <c r="K172" s="208">
        <f t="shared" si="27"/>
        <v>0</v>
      </c>
      <c r="L172" s="203" t="s">
        <v>1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216</v>
      </c>
      <c r="AT172" s="199" t="s">
        <v>213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210</v>
      </c>
      <c r="BM172" s="199" t="s">
        <v>304</v>
      </c>
    </row>
    <row r="173" spans="1:65" s="2" customFormat="1" ht="16.5" customHeight="1">
      <c r="A173" s="32"/>
      <c r="B173" s="33"/>
      <c r="C173" s="201" t="s">
        <v>305</v>
      </c>
      <c r="D173" s="201" t="s">
        <v>213</v>
      </c>
      <c r="E173" s="202" t="s">
        <v>306</v>
      </c>
      <c r="F173" s="203" t="s">
        <v>307</v>
      </c>
      <c r="G173" s="204" t="s">
        <v>171</v>
      </c>
      <c r="H173" s="205">
        <v>13</v>
      </c>
      <c r="I173" s="206"/>
      <c r="J173" s="207"/>
      <c r="K173" s="208">
        <f t="shared" si="27"/>
        <v>0</v>
      </c>
      <c r="L173" s="203" t="s">
        <v>1</v>
      </c>
      <c r="M173" s="209"/>
      <c r="N173" s="210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216</v>
      </c>
      <c r="AT173" s="199" t="s">
        <v>213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210</v>
      </c>
      <c r="BM173" s="199" t="s">
        <v>308</v>
      </c>
    </row>
    <row r="174" spans="1:65" s="2" customFormat="1" ht="49.15" customHeight="1">
      <c r="A174" s="32"/>
      <c r="B174" s="33"/>
      <c r="C174" s="187" t="s">
        <v>309</v>
      </c>
      <c r="D174" s="187" t="s">
        <v>151</v>
      </c>
      <c r="E174" s="188" t="s">
        <v>310</v>
      </c>
      <c r="F174" s="189" t="s">
        <v>311</v>
      </c>
      <c r="G174" s="190" t="s">
        <v>171</v>
      </c>
      <c r="H174" s="191">
        <v>2</v>
      </c>
      <c r="I174" s="192"/>
      <c r="J174" s="192"/>
      <c r="K174" s="193">
        <f t="shared" si="27"/>
        <v>0</v>
      </c>
      <c r="L174" s="189" t="s">
        <v>155</v>
      </c>
      <c r="M174" s="37"/>
      <c r="N174" s="194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0</v>
      </c>
      <c r="V174" s="197">
        <f t="shared" si="32"/>
        <v>0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210</v>
      </c>
      <c r="AT174" s="199" t="s">
        <v>151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210</v>
      </c>
      <c r="BM174" s="199" t="s">
        <v>312</v>
      </c>
    </row>
    <row r="175" spans="1:65" s="2" customFormat="1" ht="24.2" customHeight="1">
      <c r="A175" s="32"/>
      <c r="B175" s="33"/>
      <c r="C175" s="201" t="s">
        <v>313</v>
      </c>
      <c r="D175" s="201" t="s">
        <v>213</v>
      </c>
      <c r="E175" s="202" t="s">
        <v>314</v>
      </c>
      <c r="F175" s="203" t="s">
        <v>315</v>
      </c>
      <c r="G175" s="204" t="s">
        <v>171</v>
      </c>
      <c r="H175" s="205">
        <v>2</v>
      </c>
      <c r="I175" s="206"/>
      <c r="J175" s="207"/>
      <c r="K175" s="208">
        <f t="shared" si="27"/>
        <v>0</v>
      </c>
      <c r="L175" s="203" t="s">
        <v>155</v>
      </c>
      <c r="M175" s="209"/>
      <c r="N175" s="210" t="s">
        <v>1</v>
      </c>
      <c r="O175" s="195" t="s">
        <v>41</v>
      </c>
      <c r="P175" s="196">
        <f t="shared" si="28"/>
        <v>0</v>
      </c>
      <c r="Q175" s="196">
        <f t="shared" si="29"/>
        <v>0</v>
      </c>
      <c r="R175" s="196">
        <f t="shared" si="30"/>
        <v>0</v>
      </c>
      <c r="S175" s="69"/>
      <c r="T175" s="197">
        <f t="shared" si="31"/>
        <v>0</v>
      </c>
      <c r="U175" s="197">
        <v>4.0000000000000003E-5</v>
      </c>
      <c r="V175" s="197">
        <f t="shared" si="32"/>
        <v>8.0000000000000007E-5</v>
      </c>
      <c r="W175" s="197">
        <v>0</v>
      </c>
      <c r="X175" s="198">
        <f t="shared" si="33"/>
        <v>0</v>
      </c>
      <c r="Y175" s="32"/>
      <c r="Z175" s="32"/>
      <c r="AA175" s="32"/>
      <c r="AB175" s="32"/>
      <c r="AC175" s="32"/>
      <c r="AD175" s="32"/>
      <c r="AE175" s="32"/>
      <c r="AR175" s="199" t="s">
        <v>216</v>
      </c>
      <c r="AT175" s="199" t="s">
        <v>213</v>
      </c>
      <c r="AU175" s="199" t="s">
        <v>88</v>
      </c>
      <c r="AY175" s="15" t="s">
        <v>148</v>
      </c>
      <c r="BE175" s="200">
        <f t="shared" si="34"/>
        <v>0</v>
      </c>
      <c r="BF175" s="200">
        <f t="shared" si="35"/>
        <v>0</v>
      </c>
      <c r="BG175" s="200">
        <f t="shared" si="36"/>
        <v>0</v>
      </c>
      <c r="BH175" s="200">
        <f t="shared" si="37"/>
        <v>0</v>
      </c>
      <c r="BI175" s="200">
        <f t="shared" si="38"/>
        <v>0</v>
      </c>
      <c r="BJ175" s="15" t="s">
        <v>86</v>
      </c>
      <c r="BK175" s="200">
        <f t="shared" si="39"/>
        <v>0</v>
      </c>
      <c r="BL175" s="15" t="s">
        <v>210</v>
      </c>
      <c r="BM175" s="199" t="s">
        <v>316</v>
      </c>
    </row>
    <row r="176" spans="1:65" s="2" customFormat="1" ht="44.25" customHeight="1">
      <c r="A176" s="32"/>
      <c r="B176" s="33"/>
      <c r="C176" s="187" t="s">
        <v>317</v>
      </c>
      <c r="D176" s="187" t="s">
        <v>151</v>
      </c>
      <c r="E176" s="188" t="s">
        <v>318</v>
      </c>
      <c r="F176" s="189" t="s">
        <v>319</v>
      </c>
      <c r="G176" s="190" t="s">
        <v>171</v>
      </c>
      <c r="H176" s="191">
        <v>18</v>
      </c>
      <c r="I176" s="192"/>
      <c r="J176" s="192"/>
      <c r="K176" s="193">
        <f t="shared" si="27"/>
        <v>0</v>
      </c>
      <c r="L176" s="189" t="s">
        <v>155</v>
      </c>
      <c r="M176" s="37"/>
      <c r="N176" s="194" t="s">
        <v>1</v>
      </c>
      <c r="O176" s="195" t="s">
        <v>41</v>
      </c>
      <c r="P176" s="196">
        <f t="shared" si="28"/>
        <v>0</v>
      </c>
      <c r="Q176" s="196">
        <f t="shared" si="29"/>
        <v>0</v>
      </c>
      <c r="R176" s="196">
        <f t="shared" si="30"/>
        <v>0</v>
      </c>
      <c r="S176" s="69"/>
      <c r="T176" s="197">
        <f t="shared" si="31"/>
        <v>0</v>
      </c>
      <c r="U176" s="197">
        <v>0</v>
      </c>
      <c r="V176" s="197">
        <f t="shared" si="32"/>
        <v>0</v>
      </c>
      <c r="W176" s="197">
        <v>0</v>
      </c>
      <c r="X176" s="198">
        <f t="shared" si="33"/>
        <v>0</v>
      </c>
      <c r="Y176" s="32"/>
      <c r="Z176" s="32"/>
      <c r="AA176" s="32"/>
      <c r="AB176" s="32"/>
      <c r="AC176" s="32"/>
      <c r="AD176" s="32"/>
      <c r="AE176" s="32"/>
      <c r="AR176" s="199" t="s">
        <v>210</v>
      </c>
      <c r="AT176" s="199" t="s">
        <v>151</v>
      </c>
      <c r="AU176" s="199" t="s">
        <v>88</v>
      </c>
      <c r="AY176" s="15" t="s">
        <v>148</v>
      </c>
      <c r="BE176" s="200">
        <f t="shared" si="34"/>
        <v>0</v>
      </c>
      <c r="BF176" s="200">
        <f t="shared" si="35"/>
        <v>0</v>
      </c>
      <c r="BG176" s="200">
        <f t="shared" si="36"/>
        <v>0</v>
      </c>
      <c r="BH176" s="200">
        <f t="shared" si="37"/>
        <v>0</v>
      </c>
      <c r="BI176" s="200">
        <f t="shared" si="38"/>
        <v>0</v>
      </c>
      <c r="BJ176" s="15" t="s">
        <v>86</v>
      </c>
      <c r="BK176" s="200">
        <f t="shared" si="39"/>
        <v>0</v>
      </c>
      <c r="BL176" s="15" t="s">
        <v>210</v>
      </c>
      <c r="BM176" s="199" t="s">
        <v>320</v>
      </c>
    </row>
    <row r="177" spans="1:65" s="2" customFormat="1" ht="24.2" customHeight="1">
      <c r="A177" s="32"/>
      <c r="B177" s="33"/>
      <c r="C177" s="201" t="s">
        <v>321</v>
      </c>
      <c r="D177" s="201" t="s">
        <v>213</v>
      </c>
      <c r="E177" s="202" t="s">
        <v>322</v>
      </c>
      <c r="F177" s="203" t="s">
        <v>323</v>
      </c>
      <c r="G177" s="204" t="s">
        <v>171</v>
      </c>
      <c r="H177" s="205">
        <v>18</v>
      </c>
      <c r="I177" s="206"/>
      <c r="J177" s="207"/>
      <c r="K177" s="208">
        <f t="shared" si="27"/>
        <v>0</v>
      </c>
      <c r="L177" s="203" t="s">
        <v>155</v>
      </c>
      <c r="M177" s="209"/>
      <c r="N177" s="210" t="s">
        <v>1</v>
      </c>
      <c r="O177" s="195" t="s">
        <v>41</v>
      </c>
      <c r="P177" s="196">
        <f t="shared" si="28"/>
        <v>0</v>
      </c>
      <c r="Q177" s="196">
        <f t="shared" si="29"/>
        <v>0</v>
      </c>
      <c r="R177" s="196">
        <f t="shared" si="30"/>
        <v>0</v>
      </c>
      <c r="S177" s="69"/>
      <c r="T177" s="197">
        <f t="shared" si="31"/>
        <v>0</v>
      </c>
      <c r="U177" s="197">
        <v>5.0000000000000002E-5</v>
      </c>
      <c r="V177" s="197">
        <f t="shared" si="32"/>
        <v>9.0000000000000008E-4</v>
      </c>
      <c r="W177" s="197">
        <v>0</v>
      </c>
      <c r="X177" s="198">
        <f t="shared" si="33"/>
        <v>0</v>
      </c>
      <c r="Y177" s="32"/>
      <c r="Z177" s="32"/>
      <c r="AA177" s="32"/>
      <c r="AB177" s="32"/>
      <c r="AC177" s="32"/>
      <c r="AD177" s="32"/>
      <c r="AE177" s="32"/>
      <c r="AR177" s="199" t="s">
        <v>216</v>
      </c>
      <c r="AT177" s="199" t="s">
        <v>213</v>
      </c>
      <c r="AU177" s="199" t="s">
        <v>88</v>
      </c>
      <c r="AY177" s="15" t="s">
        <v>148</v>
      </c>
      <c r="BE177" s="200">
        <f t="shared" si="34"/>
        <v>0</v>
      </c>
      <c r="BF177" s="200">
        <f t="shared" si="35"/>
        <v>0</v>
      </c>
      <c r="BG177" s="200">
        <f t="shared" si="36"/>
        <v>0</v>
      </c>
      <c r="BH177" s="200">
        <f t="shared" si="37"/>
        <v>0</v>
      </c>
      <c r="BI177" s="200">
        <f t="shared" si="38"/>
        <v>0</v>
      </c>
      <c r="BJ177" s="15" t="s">
        <v>86</v>
      </c>
      <c r="BK177" s="200">
        <f t="shared" si="39"/>
        <v>0</v>
      </c>
      <c r="BL177" s="15" t="s">
        <v>210</v>
      </c>
      <c r="BM177" s="199" t="s">
        <v>324</v>
      </c>
    </row>
    <row r="178" spans="1:65" s="2" customFormat="1" ht="16.5" customHeight="1">
      <c r="A178" s="32"/>
      <c r="B178" s="33"/>
      <c r="C178" s="201" t="s">
        <v>325</v>
      </c>
      <c r="D178" s="201" t="s">
        <v>213</v>
      </c>
      <c r="E178" s="202" t="s">
        <v>326</v>
      </c>
      <c r="F178" s="203" t="s">
        <v>327</v>
      </c>
      <c r="G178" s="204" t="s">
        <v>171</v>
      </c>
      <c r="H178" s="205">
        <v>20</v>
      </c>
      <c r="I178" s="206"/>
      <c r="J178" s="207"/>
      <c r="K178" s="208">
        <f t="shared" si="27"/>
        <v>0</v>
      </c>
      <c r="L178" s="203" t="s">
        <v>1</v>
      </c>
      <c r="M178" s="209"/>
      <c r="N178" s="210" t="s">
        <v>1</v>
      </c>
      <c r="O178" s="195" t="s">
        <v>41</v>
      </c>
      <c r="P178" s="196">
        <f t="shared" si="28"/>
        <v>0</v>
      </c>
      <c r="Q178" s="196">
        <f t="shared" si="29"/>
        <v>0</v>
      </c>
      <c r="R178" s="196">
        <f t="shared" si="30"/>
        <v>0</v>
      </c>
      <c r="S178" s="69"/>
      <c r="T178" s="197">
        <f t="shared" si="31"/>
        <v>0</v>
      </c>
      <c r="U178" s="197">
        <v>0</v>
      </c>
      <c r="V178" s="197">
        <f t="shared" si="32"/>
        <v>0</v>
      </c>
      <c r="W178" s="197">
        <v>0</v>
      </c>
      <c r="X178" s="198">
        <f t="shared" si="33"/>
        <v>0</v>
      </c>
      <c r="Y178" s="32"/>
      <c r="Z178" s="32"/>
      <c r="AA178" s="32"/>
      <c r="AB178" s="32"/>
      <c r="AC178" s="32"/>
      <c r="AD178" s="32"/>
      <c r="AE178" s="32"/>
      <c r="AR178" s="199" t="s">
        <v>216</v>
      </c>
      <c r="AT178" s="199" t="s">
        <v>213</v>
      </c>
      <c r="AU178" s="199" t="s">
        <v>88</v>
      </c>
      <c r="AY178" s="15" t="s">
        <v>148</v>
      </c>
      <c r="BE178" s="200">
        <f t="shared" si="34"/>
        <v>0</v>
      </c>
      <c r="BF178" s="200">
        <f t="shared" si="35"/>
        <v>0</v>
      </c>
      <c r="BG178" s="200">
        <f t="shared" si="36"/>
        <v>0</v>
      </c>
      <c r="BH178" s="200">
        <f t="shared" si="37"/>
        <v>0</v>
      </c>
      <c r="BI178" s="200">
        <f t="shared" si="38"/>
        <v>0</v>
      </c>
      <c r="BJ178" s="15" t="s">
        <v>86</v>
      </c>
      <c r="BK178" s="200">
        <f t="shared" si="39"/>
        <v>0</v>
      </c>
      <c r="BL178" s="15" t="s">
        <v>210</v>
      </c>
      <c r="BM178" s="199" t="s">
        <v>328</v>
      </c>
    </row>
    <row r="179" spans="1:65" s="2" customFormat="1" ht="16.5" customHeight="1">
      <c r="A179" s="32"/>
      <c r="B179" s="33"/>
      <c r="C179" s="201" t="s">
        <v>329</v>
      </c>
      <c r="D179" s="201" t="s">
        <v>213</v>
      </c>
      <c r="E179" s="202" t="s">
        <v>330</v>
      </c>
      <c r="F179" s="203" t="s">
        <v>331</v>
      </c>
      <c r="G179" s="204" t="s">
        <v>171</v>
      </c>
      <c r="H179" s="205">
        <v>20</v>
      </c>
      <c r="I179" s="206"/>
      <c r="J179" s="207"/>
      <c r="K179" s="208">
        <f t="shared" si="27"/>
        <v>0</v>
      </c>
      <c r="L179" s="203" t="s">
        <v>1</v>
      </c>
      <c r="M179" s="209"/>
      <c r="N179" s="210" t="s">
        <v>1</v>
      </c>
      <c r="O179" s="195" t="s">
        <v>41</v>
      </c>
      <c r="P179" s="196">
        <f t="shared" si="28"/>
        <v>0</v>
      </c>
      <c r="Q179" s="196">
        <f t="shared" si="29"/>
        <v>0</v>
      </c>
      <c r="R179" s="196">
        <f t="shared" si="30"/>
        <v>0</v>
      </c>
      <c r="S179" s="69"/>
      <c r="T179" s="197">
        <f t="shared" si="31"/>
        <v>0</v>
      </c>
      <c r="U179" s="197">
        <v>0</v>
      </c>
      <c r="V179" s="197">
        <f t="shared" si="32"/>
        <v>0</v>
      </c>
      <c r="W179" s="197">
        <v>0</v>
      </c>
      <c r="X179" s="198">
        <f t="shared" si="33"/>
        <v>0</v>
      </c>
      <c r="Y179" s="32"/>
      <c r="Z179" s="32"/>
      <c r="AA179" s="32"/>
      <c r="AB179" s="32"/>
      <c r="AC179" s="32"/>
      <c r="AD179" s="32"/>
      <c r="AE179" s="32"/>
      <c r="AR179" s="199" t="s">
        <v>216</v>
      </c>
      <c r="AT179" s="199" t="s">
        <v>213</v>
      </c>
      <c r="AU179" s="199" t="s">
        <v>88</v>
      </c>
      <c r="AY179" s="15" t="s">
        <v>148</v>
      </c>
      <c r="BE179" s="200">
        <f t="shared" si="34"/>
        <v>0</v>
      </c>
      <c r="BF179" s="200">
        <f t="shared" si="35"/>
        <v>0</v>
      </c>
      <c r="BG179" s="200">
        <f t="shared" si="36"/>
        <v>0</v>
      </c>
      <c r="BH179" s="200">
        <f t="shared" si="37"/>
        <v>0</v>
      </c>
      <c r="BI179" s="200">
        <f t="shared" si="38"/>
        <v>0</v>
      </c>
      <c r="BJ179" s="15" t="s">
        <v>86</v>
      </c>
      <c r="BK179" s="200">
        <f t="shared" si="39"/>
        <v>0</v>
      </c>
      <c r="BL179" s="15" t="s">
        <v>210</v>
      </c>
      <c r="BM179" s="199" t="s">
        <v>332</v>
      </c>
    </row>
    <row r="180" spans="1:65" s="2" customFormat="1" ht="16.5" customHeight="1">
      <c r="A180" s="32"/>
      <c r="B180" s="33"/>
      <c r="C180" s="201" t="s">
        <v>333</v>
      </c>
      <c r="D180" s="201" t="s">
        <v>213</v>
      </c>
      <c r="E180" s="202" t="s">
        <v>334</v>
      </c>
      <c r="F180" s="203" t="s">
        <v>335</v>
      </c>
      <c r="G180" s="204" t="s">
        <v>171</v>
      </c>
      <c r="H180" s="205">
        <v>20</v>
      </c>
      <c r="I180" s="206"/>
      <c r="J180" s="207"/>
      <c r="K180" s="208">
        <f t="shared" si="27"/>
        <v>0</v>
      </c>
      <c r="L180" s="203" t="s">
        <v>1</v>
      </c>
      <c r="M180" s="209"/>
      <c r="N180" s="210" t="s">
        <v>1</v>
      </c>
      <c r="O180" s="195" t="s">
        <v>41</v>
      </c>
      <c r="P180" s="196">
        <f t="shared" si="28"/>
        <v>0</v>
      </c>
      <c r="Q180" s="196">
        <f t="shared" si="29"/>
        <v>0</v>
      </c>
      <c r="R180" s="196">
        <f t="shared" si="30"/>
        <v>0</v>
      </c>
      <c r="S180" s="69"/>
      <c r="T180" s="197">
        <f t="shared" si="31"/>
        <v>0</v>
      </c>
      <c r="U180" s="197">
        <v>0</v>
      </c>
      <c r="V180" s="197">
        <f t="shared" si="32"/>
        <v>0</v>
      </c>
      <c r="W180" s="197">
        <v>0</v>
      </c>
      <c r="X180" s="198">
        <f t="shared" si="33"/>
        <v>0</v>
      </c>
      <c r="Y180" s="32"/>
      <c r="Z180" s="32"/>
      <c r="AA180" s="32"/>
      <c r="AB180" s="32"/>
      <c r="AC180" s="32"/>
      <c r="AD180" s="32"/>
      <c r="AE180" s="32"/>
      <c r="AR180" s="199" t="s">
        <v>216</v>
      </c>
      <c r="AT180" s="199" t="s">
        <v>213</v>
      </c>
      <c r="AU180" s="199" t="s">
        <v>88</v>
      </c>
      <c r="AY180" s="15" t="s">
        <v>148</v>
      </c>
      <c r="BE180" s="200">
        <f t="shared" si="34"/>
        <v>0</v>
      </c>
      <c r="BF180" s="200">
        <f t="shared" si="35"/>
        <v>0</v>
      </c>
      <c r="BG180" s="200">
        <f t="shared" si="36"/>
        <v>0</v>
      </c>
      <c r="BH180" s="200">
        <f t="shared" si="37"/>
        <v>0</v>
      </c>
      <c r="BI180" s="200">
        <f t="shared" si="38"/>
        <v>0</v>
      </c>
      <c r="BJ180" s="15" t="s">
        <v>86</v>
      </c>
      <c r="BK180" s="200">
        <f t="shared" si="39"/>
        <v>0</v>
      </c>
      <c r="BL180" s="15" t="s">
        <v>210</v>
      </c>
      <c r="BM180" s="199" t="s">
        <v>336</v>
      </c>
    </row>
    <row r="181" spans="1:65" s="2" customFormat="1" ht="44.25" customHeight="1">
      <c r="A181" s="32"/>
      <c r="B181" s="33"/>
      <c r="C181" s="187" t="s">
        <v>337</v>
      </c>
      <c r="D181" s="187" t="s">
        <v>151</v>
      </c>
      <c r="E181" s="188" t="s">
        <v>338</v>
      </c>
      <c r="F181" s="189" t="s">
        <v>339</v>
      </c>
      <c r="G181" s="190" t="s">
        <v>171</v>
      </c>
      <c r="H181" s="191">
        <v>1</v>
      </c>
      <c r="I181" s="192"/>
      <c r="J181" s="192"/>
      <c r="K181" s="193">
        <f t="shared" si="27"/>
        <v>0</v>
      </c>
      <c r="L181" s="189" t="s">
        <v>155</v>
      </c>
      <c r="M181" s="37"/>
      <c r="N181" s="194" t="s">
        <v>1</v>
      </c>
      <c r="O181" s="195" t="s">
        <v>41</v>
      </c>
      <c r="P181" s="196">
        <f t="shared" si="28"/>
        <v>0</v>
      </c>
      <c r="Q181" s="196">
        <f t="shared" si="29"/>
        <v>0</v>
      </c>
      <c r="R181" s="196">
        <f t="shared" si="30"/>
        <v>0</v>
      </c>
      <c r="S181" s="69"/>
      <c r="T181" s="197">
        <f t="shared" si="31"/>
        <v>0</v>
      </c>
      <c r="U181" s="197">
        <v>0</v>
      </c>
      <c r="V181" s="197">
        <f t="shared" si="32"/>
        <v>0</v>
      </c>
      <c r="W181" s="197">
        <v>0</v>
      </c>
      <c r="X181" s="198">
        <f t="shared" si="33"/>
        <v>0</v>
      </c>
      <c r="Y181" s="32"/>
      <c r="Z181" s="32"/>
      <c r="AA181" s="32"/>
      <c r="AB181" s="32"/>
      <c r="AC181" s="32"/>
      <c r="AD181" s="32"/>
      <c r="AE181" s="32"/>
      <c r="AR181" s="199" t="s">
        <v>210</v>
      </c>
      <c r="AT181" s="199" t="s">
        <v>151</v>
      </c>
      <c r="AU181" s="199" t="s">
        <v>88</v>
      </c>
      <c r="AY181" s="15" t="s">
        <v>148</v>
      </c>
      <c r="BE181" s="200">
        <f t="shared" si="34"/>
        <v>0</v>
      </c>
      <c r="BF181" s="200">
        <f t="shared" si="35"/>
        <v>0</v>
      </c>
      <c r="BG181" s="200">
        <f t="shared" si="36"/>
        <v>0</v>
      </c>
      <c r="BH181" s="200">
        <f t="shared" si="37"/>
        <v>0</v>
      </c>
      <c r="BI181" s="200">
        <f t="shared" si="38"/>
        <v>0</v>
      </c>
      <c r="BJ181" s="15" t="s">
        <v>86</v>
      </c>
      <c r="BK181" s="200">
        <f t="shared" si="39"/>
        <v>0</v>
      </c>
      <c r="BL181" s="15" t="s">
        <v>210</v>
      </c>
      <c r="BM181" s="199" t="s">
        <v>340</v>
      </c>
    </row>
    <row r="182" spans="1:65" s="2" customFormat="1" ht="16.5" customHeight="1">
      <c r="A182" s="32"/>
      <c r="B182" s="33"/>
      <c r="C182" s="201" t="s">
        <v>341</v>
      </c>
      <c r="D182" s="201" t="s">
        <v>213</v>
      </c>
      <c r="E182" s="202" t="s">
        <v>342</v>
      </c>
      <c r="F182" s="203" t="s">
        <v>343</v>
      </c>
      <c r="G182" s="204" t="s">
        <v>171</v>
      </c>
      <c r="H182" s="205">
        <v>1</v>
      </c>
      <c r="I182" s="206"/>
      <c r="J182" s="207"/>
      <c r="K182" s="208">
        <f t="shared" si="27"/>
        <v>0</v>
      </c>
      <c r="L182" s="203" t="s">
        <v>1</v>
      </c>
      <c r="M182" s="209"/>
      <c r="N182" s="210" t="s">
        <v>1</v>
      </c>
      <c r="O182" s="195" t="s">
        <v>41</v>
      </c>
      <c r="P182" s="196">
        <f t="shared" si="28"/>
        <v>0</v>
      </c>
      <c r="Q182" s="196">
        <f t="shared" si="29"/>
        <v>0</v>
      </c>
      <c r="R182" s="196">
        <f t="shared" si="30"/>
        <v>0</v>
      </c>
      <c r="S182" s="69"/>
      <c r="T182" s="197">
        <f t="shared" si="31"/>
        <v>0</v>
      </c>
      <c r="U182" s="197">
        <v>0</v>
      </c>
      <c r="V182" s="197">
        <f t="shared" si="32"/>
        <v>0</v>
      </c>
      <c r="W182" s="197">
        <v>0</v>
      </c>
      <c r="X182" s="198">
        <f t="shared" si="33"/>
        <v>0</v>
      </c>
      <c r="Y182" s="32"/>
      <c r="Z182" s="32"/>
      <c r="AA182" s="32"/>
      <c r="AB182" s="32"/>
      <c r="AC182" s="32"/>
      <c r="AD182" s="32"/>
      <c r="AE182" s="32"/>
      <c r="AR182" s="199" t="s">
        <v>216</v>
      </c>
      <c r="AT182" s="199" t="s">
        <v>213</v>
      </c>
      <c r="AU182" s="199" t="s">
        <v>88</v>
      </c>
      <c r="AY182" s="15" t="s">
        <v>148</v>
      </c>
      <c r="BE182" s="200">
        <f t="shared" si="34"/>
        <v>0</v>
      </c>
      <c r="BF182" s="200">
        <f t="shared" si="35"/>
        <v>0</v>
      </c>
      <c r="BG182" s="200">
        <f t="shared" si="36"/>
        <v>0</v>
      </c>
      <c r="BH182" s="200">
        <f t="shared" si="37"/>
        <v>0</v>
      </c>
      <c r="BI182" s="200">
        <f t="shared" si="38"/>
        <v>0</v>
      </c>
      <c r="BJ182" s="15" t="s">
        <v>86</v>
      </c>
      <c r="BK182" s="200">
        <f t="shared" si="39"/>
        <v>0</v>
      </c>
      <c r="BL182" s="15" t="s">
        <v>210</v>
      </c>
      <c r="BM182" s="199" t="s">
        <v>344</v>
      </c>
    </row>
    <row r="183" spans="1:65" s="2" customFormat="1" ht="37.9" customHeight="1">
      <c r="A183" s="32"/>
      <c r="B183" s="33"/>
      <c r="C183" s="187" t="s">
        <v>345</v>
      </c>
      <c r="D183" s="187" t="s">
        <v>151</v>
      </c>
      <c r="E183" s="188" t="s">
        <v>346</v>
      </c>
      <c r="F183" s="189" t="s">
        <v>347</v>
      </c>
      <c r="G183" s="190" t="s">
        <v>166</v>
      </c>
      <c r="H183" s="191">
        <v>25</v>
      </c>
      <c r="I183" s="192"/>
      <c r="J183" s="192"/>
      <c r="K183" s="193">
        <f t="shared" si="27"/>
        <v>0</v>
      </c>
      <c r="L183" s="189" t="s">
        <v>155</v>
      </c>
      <c r="M183" s="37"/>
      <c r="N183" s="194" t="s">
        <v>1</v>
      </c>
      <c r="O183" s="195" t="s">
        <v>41</v>
      </c>
      <c r="P183" s="196">
        <f t="shared" si="28"/>
        <v>0</v>
      </c>
      <c r="Q183" s="196">
        <f t="shared" si="29"/>
        <v>0</v>
      </c>
      <c r="R183" s="196">
        <f t="shared" si="30"/>
        <v>0</v>
      </c>
      <c r="S183" s="69"/>
      <c r="T183" s="197">
        <f t="shared" si="31"/>
        <v>0</v>
      </c>
      <c r="U183" s="197">
        <v>0</v>
      </c>
      <c r="V183" s="197">
        <f t="shared" si="32"/>
        <v>0</v>
      </c>
      <c r="W183" s="197">
        <v>0</v>
      </c>
      <c r="X183" s="198">
        <f t="shared" si="33"/>
        <v>0</v>
      </c>
      <c r="Y183" s="32"/>
      <c r="Z183" s="32"/>
      <c r="AA183" s="32"/>
      <c r="AB183" s="32"/>
      <c r="AC183" s="32"/>
      <c r="AD183" s="32"/>
      <c r="AE183" s="32"/>
      <c r="AR183" s="199" t="s">
        <v>210</v>
      </c>
      <c r="AT183" s="199" t="s">
        <v>151</v>
      </c>
      <c r="AU183" s="199" t="s">
        <v>88</v>
      </c>
      <c r="AY183" s="15" t="s">
        <v>148</v>
      </c>
      <c r="BE183" s="200">
        <f t="shared" si="34"/>
        <v>0</v>
      </c>
      <c r="BF183" s="200">
        <f t="shared" si="35"/>
        <v>0</v>
      </c>
      <c r="BG183" s="200">
        <f t="shared" si="36"/>
        <v>0</v>
      </c>
      <c r="BH183" s="200">
        <f t="shared" si="37"/>
        <v>0</v>
      </c>
      <c r="BI183" s="200">
        <f t="shared" si="38"/>
        <v>0</v>
      </c>
      <c r="BJ183" s="15" t="s">
        <v>86</v>
      </c>
      <c r="BK183" s="200">
        <f t="shared" si="39"/>
        <v>0</v>
      </c>
      <c r="BL183" s="15" t="s">
        <v>210</v>
      </c>
      <c r="BM183" s="199" t="s">
        <v>348</v>
      </c>
    </row>
    <row r="184" spans="1:65" s="2" customFormat="1" ht="24.2" customHeight="1">
      <c r="A184" s="32"/>
      <c r="B184" s="33"/>
      <c r="C184" s="201" t="s">
        <v>349</v>
      </c>
      <c r="D184" s="201" t="s">
        <v>213</v>
      </c>
      <c r="E184" s="202" t="s">
        <v>350</v>
      </c>
      <c r="F184" s="203" t="s">
        <v>351</v>
      </c>
      <c r="G184" s="204" t="s">
        <v>166</v>
      </c>
      <c r="H184" s="205">
        <v>16.5</v>
      </c>
      <c r="I184" s="206"/>
      <c r="J184" s="207"/>
      <c r="K184" s="208">
        <f t="shared" si="27"/>
        <v>0</v>
      </c>
      <c r="L184" s="203" t="s">
        <v>155</v>
      </c>
      <c r="M184" s="209"/>
      <c r="N184" s="210" t="s">
        <v>1</v>
      </c>
      <c r="O184" s="195" t="s">
        <v>41</v>
      </c>
      <c r="P184" s="196">
        <f t="shared" si="28"/>
        <v>0</v>
      </c>
      <c r="Q184" s="196">
        <f t="shared" si="29"/>
        <v>0</v>
      </c>
      <c r="R184" s="196">
        <f t="shared" si="30"/>
        <v>0</v>
      </c>
      <c r="S184" s="69"/>
      <c r="T184" s="197">
        <f t="shared" si="31"/>
        <v>0</v>
      </c>
      <c r="U184" s="197">
        <v>1.6000000000000001E-4</v>
      </c>
      <c r="V184" s="197">
        <f t="shared" si="32"/>
        <v>2.6400000000000004E-3</v>
      </c>
      <c r="W184" s="197">
        <v>0</v>
      </c>
      <c r="X184" s="198">
        <f t="shared" si="33"/>
        <v>0</v>
      </c>
      <c r="Y184" s="32"/>
      <c r="Z184" s="32"/>
      <c r="AA184" s="32"/>
      <c r="AB184" s="32"/>
      <c r="AC184" s="32"/>
      <c r="AD184" s="32"/>
      <c r="AE184" s="32"/>
      <c r="AR184" s="199" t="s">
        <v>216</v>
      </c>
      <c r="AT184" s="199" t="s">
        <v>213</v>
      </c>
      <c r="AU184" s="199" t="s">
        <v>88</v>
      </c>
      <c r="AY184" s="15" t="s">
        <v>148</v>
      </c>
      <c r="BE184" s="200">
        <f t="shared" si="34"/>
        <v>0</v>
      </c>
      <c r="BF184" s="200">
        <f t="shared" si="35"/>
        <v>0</v>
      </c>
      <c r="BG184" s="200">
        <f t="shared" si="36"/>
        <v>0</v>
      </c>
      <c r="BH184" s="200">
        <f t="shared" si="37"/>
        <v>0</v>
      </c>
      <c r="BI184" s="200">
        <f t="shared" si="38"/>
        <v>0</v>
      </c>
      <c r="BJ184" s="15" t="s">
        <v>86</v>
      </c>
      <c r="BK184" s="200">
        <f t="shared" si="39"/>
        <v>0</v>
      </c>
      <c r="BL184" s="15" t="s">
        <v>210</v>
      </c>
      <c r="BM184" s="199" t="s">
        <v>352</v>
      </c>
    </row>
    <row r="185" spans="1:65" s="13" customFormat="1" ht="11.25">
      <c r="B185" s="211"/>
      <c r="C185" s="212"/>
      <c r="D185" s="213" t="s">
        <v>218</v>
      </c>
      <c r="E185" s="212"/>
      <c r="F185" s="214" t="s">
        <v>353</v>
      </c>
      <c r="G185" s="212"/>
      <c r="H185" s="215">
        <v>16.5</v>
      </c>
      <c r="I185" s="216"/>
      <c r="J185" s="216"/>
      <c r="K185" s="212"/>
      <c r="L185" s="212"/>
      <c r="M185" s="217"/>
      <c r="N185" s="218"/>
      <c r="O185" s="219"/>
      <c r="P185" s="219"/>
      <c r="Q185" s="219"/>
      <c r="R185" s="219"/>
      <c r="S185" s="219"/>
      <c r="T185" s="219"/>
      <c r="U185" s="219"/>
      <c r="V185" s="219"/>
      <c r="W185" s="219"/>
      <c r="X185" s="220"/>
      <c r="AT185" s="221" t="s">
        <v>218</v>
      </c>
      <c r="AU185" s="221" t="s">
        <v>88</v>
      </c>
      <c r="AV185" s="13" t="s">
        <v>88</v>
      </c>
      <c r="AW185" s="13" t="s">
        <v>4</v>
      </c>
      <c r="AX185" s="13" t="s">
        <v>86</v>
      </c>
      <c r="AY185" s="221" t="s">
        <v>148</v>
      </c>
    </row>
    <row r="186" spans="1:65" s="2" customFormat="1" ht="24.2" customHeight="1">
      <c r="A186" s="32"/>
      <c r="B186" s="33"/>
      <c r="C186" s="201" t="s">
        <v>354</v>
      </c>
      <c r="D186" s="201" t="s">
        <v>213</v>
      </c>
      <c r="E186" s="202" t="s">
        <v>355</v>
      </c>
      <c r="F186" s="203" t="s">
        <v>356</v>
      </c>
      <c r="G186" s="204" t="s">
        <v>166</v>
      </c>
      <c r="H186" s="205">
        <v>11.5</v>
      </c>
      <c r="I186" s="206"/>
      <c r="J186" s="207"/>
      <c r="K186" s="208">
        <f>ROUND(P186*H186,2)</f>
        <v>0</v>
      </c>
      <c r="L186" s="203" t="s">
        <v>155</v>
      </c>
      <c r="M186" s="209"/>
      <c r="N186" s="210" t="s">
        <v>1</v>
      </c>
      <c r="O186" s="195" t="s">
        <v>41</v>
      </c>
      <c r="P186" s="196">
        <f>I186+J186</f>
        <v>0</v>
      </c>
      <c r="Q186" s="196">
        <f>ROUND(I186*H186,2)</f>
        <v>0</v>
      </c>
      <c r="R186" s="196">
        <f>ROUND(J186*H186,2)</f>
        <v>0</v>
      </c>
      <c r="S186" s="69"/>
      <c r="T186" s="197">
        <f>S186*H186</f>
        <v>0</v>
      </c>
      <c r="U186" s="197">
        <v>2.5000000000000001E-4</v>
      </c>
      <c r="V186" s="197">
        <f>U186*H186</f>
        <v>2.875E-3</v>
      </c>
      <c r="W186" s="197">
        <v>0</v>
      </c>
      <c r="X186" s="198">
        <f>W186*H186</f>
        <v>0</v>
      </c>
      <c r="Y186" s="32"/>
      <c r="Z186" s="32"/>
      <c r="AA186" s="32"/>
      <c r="AB186" s="32"/>
      <c r="AC186" s="32"/>
      <c r="AD186" s="32"/>
      <c r="AE186" s="32"/>
      <c r="AR186" s="199" t="s">
        <v>216</v>
      </c>
      <c r="AT186" s="199" t="s">
        <v>213</v>
      </c>
      <c r="AU186" s="199" t="s">
        <v>88</v>
      </c>
      <c r="AY186" s="15" t="s">
        <v>148</v>
      </c>
      <c r="BE186" s="200">
        <f>IF(O186="základní",K186,0)</f>
        <v>0</v>
      </c>
      <c r="BF186" s="200">
        <f>IF(O186="snížená",K186,0)</f>
        <v>0</v>
      </c>
      <c r="BG186" s="200">
        <f>IF(O186="zákl. přenesená",K186,0)</f>
        <v>0</v>
      </c>
      <c r="BH186" s="200">
        <f>IF(O186="sníž. přenesená",K186,0)</f>
        <v>0</v>
      </c>
      <c r="BI186" s="200">
        <f>IF(O186="nulová",K186,0)</f>
        <v>0</v>
      </c>
      <c r="BJ186" s="15" t="s">
        <v>86</v>
      </c>
      <c r="BK186" s="200">
        <f>ROUND(P186*H186,2)</f>
        <v>0</v>
      </c>
      <c r="BL186" s="15" t="s">
        <v>210</v>
      </c>
      <c r="BM186" s="199" t="s">
        <v>357</v>
      </c>
    </row>
    <row r="187" spans="1:65" s="13" customFormat="1" ht="11.25">
      <c r="B187" s="211"/>
      <c r="C187" s="212"/>
      <c r="D187" s="213" t="s">
        <v>218</v>
      </c>
      <c r="E187" s="212"/>
      <c r="F187" s="214" t="s">
        <v>358</v>
      </c>
      <c r="G187" s="212"/>
      <c r="H187" s="215">
        <v>11.5</v>
      </c>
      <c r="I187" s="216"/>
      <c r="J187" s="216"/>
      <c r="K187" s="212"/>
      <c r="L187" s="212"/>
      <c r="M187" s="217"/>
      <c r="N187" s="218"/>
      <c r="O187" s="219"/>
      <c r="P187" s="219"/>
      <c r="Q187" s="219"/>
      <c r="R187" s="219"/>
      <c r="S187" s="219"/>
      <c r="T187" s="219"/>
      <c r="U187" s="219"/>
      <c r="V187" s="219"/>
      <c r="W187" s="219"/>
      <c r="X187" s="220"/>
      <c r="AT187" s="221" t="s">
        <v>218</v>
      </c>
      <c r="AU187" s="221" t="s">
        <v>88</v>
      </c>
      <c r="AV187" s="13" t="s">
        <v>88</v>
      </c>
      <c r="AW187" s="13" t="s">
        <v>4</v>
      </c>
      <c r="AX187" s="13" t="s">
        <v>86</v>
      </c>
      <c r="AY187" s="221" t="s">
        <v>148</v>
      </c>
    </row>
    <row r="188" spans="1:65" s="2" customFormat="1" ht="44.25" customHeight="1">
      <c r="A188" s="32"/>
      <c r="B188" s="33"/>
      <c r="C188" s="187" t="s">
        <v>359</v>
      </c>
      <c r="D188" s="187" t="s">
        <v>151</v>
      </c>
      <c r="E188" s="188" t="s">
        <v>360</v>
      </c>
      <c r="F188" s="189" t="s">
        <v>361</v>
      </c>
      <c r="G188" s="190" t="s">
        <v>166</v>
      </c>
      <c r="H188" s="191">
        <v>700</v>
      </c>
      <c r="I188" s="192"/>
      <c r="J188" s="192"/>
      <c r="K188" s="193">
        <f>ROUND(P188*H188,2)</f>
        <v>0</v>
      </c>
      <c r="L188" s="189" t="s">
        <v>155</v>
      </c>
      <c r="M188" s="37"/>
      <c r="N188" s="194" t="s">
        <v>1</v>
      </c>
      <c r="O188" s="195" t="s">
        <v>41</v>
      </c>
      <c r="P188" s="196">
        <f>I188+J188</f>
        <v>0</v>
      </c>
      <c r="Q188" s="196">
        <f>ROUND(I188*H188,2)</f>
        <v>0</v>
      </c>
      <c r="R188" s="196">
        <f>ROUND(J188*H188,2)</f>
        <v>0</v>
      </c>
      <c r="S188" s="69"/>
      <c r="T188" s="197">
        <f>S188*H188</f>
        <v>0</v>
      </c>
      <c r="U188" s="197">
        <v>0</v>
      </c>
      <c r="V188" s="197">
        <f>U188*H188</f>
        <v>0</v>
      </c>
      <c r="W188" s="197">
        <v>0</v>
      </c>
      <c r="X188" s="198">
        <f>W188*H188</f>
        <v>0</v>
      </c>
      <c r="Y188" s="32"/>
      <c r="Z188" s="32"/>
      <c r="AA188" s="32"/>
      <c r="AB188" s="32"/>
      <c r="AC188" s="32"/>
      <c r="AD188" s="32"/>
      <c r="AE188" s="32"/>
      <c r="AR188" s="199" t="s">
        <v>210</v>
      </c>
      <c r="AT188" s="199" t="s">
        <v>151</v>
      </c>
      <c r="AU188" s="199" t="s">
        <v>88</v>
      </c>
      <c r="AY188" s="15" t="s">
        <v>148</v>
      </c>
      <c r="BE188" s="200">
        <f>IF(O188="základní",K188,0)</f>
        <v>0</v>
      </c>
      <c r="BF188" s="200">
        <f>IF(O188="snížená",K188,0)</f>
        <v>0</v>
      </c>
      <c r="BG188" s="200">
        <f>IF(O188="zákl. přenesená",K188,0)</f>
        <v>0</v>
      </c>
      <c r="BH188" s="200">
        <f>IF(O188="sníž. přenesená",K188,0)</f>
        <v>0</v>
      </c>
      <c r="BI188" s="200">
        <f>IF(O188="nulová",K188,0)</f>
        <v>0</v>
      </c>
      <c r="BJ188" s="15" t="s">
        <v>86</v>
      </c>
      <c r="BK188" s="200">
        <f>ROUND(P188*H188,2)</f>
        <v>0</v>
      </c>
      <c r="BL188" s="15" t="s">
        <v>210</v>
      </c>
      <c r="BM188" s="199" t="s">
        <v>362</v>
      </c>
    </row>
    <row r="189" spans="1:65" s="2" customFormat="1" ht="24.2" customHeight="1">
      <c r="A189" s="32"/>
      <c r="B189" s="33"/>
      <c r="C189" s="201" t="s">
        <v>363</v>
      </c>
      <c r="D189" s="201" t="s">
        <v>213</v>
      </c>
      <c r="E189" s="202" t="s">
        <v>364</v>
      </c>
      <c r="F189" s="203" t="s">
        <v>365</v>
      </c>
      <c r="G189" s="204" t="s">
        <v>166</v>
      </c>
      <c r="H189" s="205">
        <v>550</v>
      </c>
      <c r="I189" s="206"/>
      <c r="J189" s="207"/>
      <c r="K189" s="208">
        <f>ROUND(P189*H189,2)</f>
        <v>0</v>
      </c>
      <c r="L189" s="203" t="s">
        <v>155</v>
      </c>
      <c r="M189" s="209"/>
      <c r="N189" s="210" t="s">
        <v>1</v>
      </c>
      <c r="O189" s="195" t="s">
        <v>41</v>
      </c>
      <c r="P189" s="196">
        <f>I189+J189</f>
        <v>0</v>
      </c>
      <c r="Q189" s="196">
        <f>ROUND(I189*H189,2)</f>
        <v>0</v>
      </c>
      <c r="R189" s="196">
        <f>ROUND(J189*H189,2)</f>
        <v>0</v>
      </c>
      <c r="S189" s="69"/>
      <c r="T189" s="197">
        <f>S189*H189</f>
        <v>0</v>
      </c>
      <c r="U189" s="197">
        <v>1.2E-4</v>
      </c>
      <c r="V189" s="197">
        <f>U189*H189</f>
        <v>6.6000000000000003E-2</v>
      </c>
      <c r="W189" s="197">
        <v>0</v>
      </c>
      <c r="X189" s="198">
        <f>W189*H189</f>
        <v>0</v>
      </c>
      <c r="Y189" s="32"/>
      <c r="Z189" s="32"/>
      <c r="AA189" s="32"/>
      <c r="AB189" s="32"/>
      <c r="AC189" s="32"/>
      <c r="AD189" s="32"/>
      <c r="AE189" s="32"/>
      <c r="AR189" s="199" t="s">
        <v>216</v>
      </c>
      <c r="AT189" s="199" t="s">
        <v>213</v>
      </c>
      <c r="AU189" s="199" t="s">
        <v>88</v>
      </c>
      <c r="AY189" s="15" t="s">
        <v>148</v>
      </c>
      <c r="BE189" s="200">
        <f>IF(O189="základní",K189,0)</f>
        <v>0</v>
      </c>
      <c r="BF189" s="200">
        <f>IF(O189="snížená",K189,0)</f>
        <v>0</v>
      </c>
      <c r="BG189" s="200">
        <f>IF(O189="zákl. přenesená",K189,0)</f>
        <v>0</v>
      </c>
      <c r="BH189" s="200">
        <f>IF(O189="sníž. přenesená",K189,0)</f>
        <v>0</v>
      </c>
      <c r="BI189" s="200">
        <f>IF(O189="nulová",K189,0)</f>
        <v>0</v>
      </c>
      <c r="BJ189" s="15" t="s">
        <v>86</v>
      </c>
      <c r="BK189" s="200">
        <f>ROUND(P189*H189,2)</f>
        <v>0</v>
      </c>
      <c r="BL189" s="15" t="s">
        <v>210</v>
      </c>
      <c r="BM189" s="199" t="s">
        <v>366</v>
      </c>
    </row>
    <row r="190" spans="1:65" s="13" customFormat="1" ht="11.25">
      <c r="B190" s="211"/>
      <c r="C190" s="212"/>
      <c r="D190" s="213" t="s">
        <v>218</v>
      </c>
      <c r="E190" s="212"/>
      <c r="F190" s="214" t="s">
        <v>367</v>
      </c>
      <c r="G190" s="212"/>
      <c r="H190" s="215">
        <v>550</v>
      </c>
      <c r="I190" s="216"/>
      <c r="J190" s="216"/>
      <c r="K190" s="212"/>
      <c r="L190" s="212"/>
      <c r="M190" s="217"/>
      <c r="N190" s="218"/>
      <c r="O190" s="219"/>
      <c r="P190" s="219"/>
      <c r="Q190" s="219"/>
      <c r="R190" s="219"/>
      <c r="S190" s="219"/>
      <c r="T190" s="219"/>
      <c r="U190" s="219"/>
      <c r="V190" s="219"/>
      <c r="W190" s="219"/>
      <c r="X190" s="220"/>
      <c r="AT190" s="221" t="s">
        <v>218</v>
      </c>
      <c r="AU190" s="221" t="s">
        <v>88</v>
      </c>
      <c r="AV190" s="13" t="s">
        <v>88</v>
      </c>
      <c r="AW190" s="13" t="s">
        <v>4</v>
      </c>
      <c r="AX190" s="13" t="s">
        <v>86</v>
      </c>
      <c r="AY190" s="221" t="s">
        <v>148</v>
      </c>
    </row>
    <row r="191" spans="1:65" s="2" customFormat="1" ht="24.2" customHeight="1">
      <c r="A191" s="32"/>
      <c r="B191" s="33"/>
      <c r="C191" s="201" t="s">
        <v>368</v>
      </c>
      <c r="D191" s="201" t="s">
        <v>213</v>
      </c>
      <c r="E191" s="202" t="s">
        <v>369</v>
      </c>
      <c r="F191" s="203" t="s">
        <v>370</v>
      </c>
      <c r="G191" s="204" t="s">
        <v>166</v>
      </c>
      <c r="H191" s="205">
        <v>220</v>
      </c>
      <c r="I191" s="206"/>
      <c r="J191" s="207"/>
      <c r="K191" s="208">
        <f>ROUND(P191*H191,2)</f>
        <v>0</v>
      </c>
      <c r="L191" s="203" t="s">
        <v>155</v>
      </c>
      <c r="M191" s="209"/>
      <c r="N191" s="210" t="s">
        <v>1</v>
      </c>
      <c r="O191" s="195" t="s">
        <v>41</v>
      </c>
      <c r="P191" s="196">
        <f>I191+J191</f>
        <v>0</v>
      </c>
      <c r="Q191" s="196">
        <f>ROUND(I191*H191,2)</f>
        <v>0</v>
      </c>
      <c r="R191" s="196">
        <f>ROUND(J191*H191,2)</f>
        <v>0</v>
      </c>
      <c r="S191" s="69"/>
      <c r="T191" s="197">
        <f>S191*H191</f>
        <v>0</v>
      </c>
      <c r="U191" s="197">
        <v>1.7000000000000001E-4</v>
      </c>
      <c r="V191" s="197">
        <f>U191*H191</f>
        <v>3.7400000000000003E-2</v>
      </c>
      <c r="W191" s="197">
        <v>0</v>
      </c>
      <c r="X191" s="198">
        <f>W191*H191</f>
        <v>0</v>
      </c>
      <c r="Y191" s="32"/>
      <c r="Z191" s="32"/>
      <c r="AA191" s="32"/>
      <c r="AB191" s="32"/>
      <c r="AC191" s="32"/>
      <c r="AD191" s="32"/>
      <c r="AE191" s="32"/>
      <c r="AR191" s="199" t="s">
        <v>216</v>
      </c>
      <c r="AT191" s="199" t="s">
        <v>213</v>
      </c>
      <c r="AU191" s="199" t="s">
        <v>88</v>
      </c>
      <c r="AY191" s="15" t="s">
        <v>148</v>
      </c>
      <c r="BE191" s="200">
        <f>IF(O191="základní",K191,0)</f>
        <v>0</v>
      </c>
      <c r="BF191" s="200">
        <f>IF(O191="snížená",K191,0)</f>
        <v>0</v>
      </c>
      <c r="BG191" s="200">
        <f>IF(O191="zákl. přenesená",K191,0)</f>
        <v>0</v>
      </c>
      <c r="BH191" s="200">
        <f>IF(O191="sníž. přenesená",K191,0)</f>
        <v>0</v>
      </c>
      <c r="BI191" s="200">
        <f>IF(O191="nulová",K191,0)</f>
        <v>0</v>
      </c>
      <c r="BJ191" s="15" t="s">
        <v>86</v>
      </c>
      <c r="BK191" s="200">
        <f>ROUND(P191*H191,2)</f>
        <v>0</v>
      </c>
      <c r="BL191" s="15" t="s">
        <v>210</v>
      </c>
      <c r="BM191" s="199" t="s">
        <v>371</v>
      </c>
    </row>
    <row r="192" spans="1:65" s="13" customFormat="1" ht="11.25">
      <c r="B192" s="211"/>
      <c r="C192" s="212"/>
      <c r="D192" s="213" t="s">
        <v>218</v>
      </c>
      <c r="E192" s="212"/>
      <c r="F192" s="214" t="s">
        <v>372</v>
      </c>
      <c r="G192" s="212"/>
      <c r="H192" s="215">
        <v>220</v>
      </c>
      <c r="I192" s="216"/>
      <c r="J192" s="216"/>
      <c r="K192" s="212"/>
      <c r="L192" s="212"/>
      <c r="M192" s="217"/>
      <c r="N192" s="218"/>
      <c r="O192" s="219"/>
      <c r="P192" s="219"/>
      <c r="Q192" s="219"/>
      <c r="R192" s="219"/>
      <c r="S192" s="219"/>
      <c r="T192" s="219"/>
      <c r="U192" s="219"/>
      <c r="V192" s="219"/>
      <c r="W192" s="219"/>
      <c r="X192" s="220"/>
      <c r="AT192" s="221" t="s">
        <v>218</v>
      </c>
      <c r="AU192" s="221" t="s">
        <v>88</v>
      </c>
      <c r="AV192" s="13" t="s">
        <v>88</v>
      </c>
      <c r="AW192" s="13" t="s">
        <v>4</v>
      </c>
      <c r="AX192" s="13" t="s">
        <v>86</v>
      </c>
      <c r="AY192" s="221" t="s">
        <v>148</v>
      </c>
    </row>
    <row r="193" spans="1:65" s="2" customFormat="1" ht="33" customHeight="1">
      <c r="A193" s="32"/>
      <c r="B193" s="33"/>
      <c r="C193" s="187" t="s">
        <v>373</v>
      </c>
      <c r="D193" s="187" t="s">
        <v>151</v>
      </c>
      <c r="E193" s="188" t="s">
        <v>374</v>
      </c>
      <c r="F193" s="189" t="s">
        <v>375</v>
      </c>
      <c r="G193" s="190" t="s">
        <v>171</v>
      </c>
      <c r="H193" s="191">
        <v>1</v>
      </c>
      <c r="I193" s="192"/>
      <c r="J193" s="192"/>
      <c r="K193" s="193">
        <f t="shared" ref="K193:K224" si="40">ROUND(P193*H193,2)</f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ref="P193:P224" si="41">I193+J193</f>
        <v>0</v>
      </c>
      <c r="Q193" s="196">
        <f t="shared" ref="Q193:Q224" si="42">ROUND(I193*H193,2)</f>
        <v>0</v>
      </c>
      <c r="R193" s="196">
        <f t="shared" ref="R193:R224" si="43">ROUND(J193*H193,2)</f>
        <v>0</v>
      </c>
      <c r="S193" s="69"/>
      <c r="T193" s="197">
        <f t="shared" ref="T193:T224" si="44">S193*H193</f>
        <v>0</v>
      </c>
      <c r="U193" s="197">
        <v>0</v>
      </c>
      <c r="V193" s="197">
        <f t="shared" ref="V193:V224" si="45">U193*H193</f>
        <v>0</v>
      </c>
      <c r="W193" s="197">
        <v>0</v>
      </c>
      <c r="X193" s="198">
        <f t="shared" ref="X193:X224" si="46">W193*H193</f>
        <v>0</v>
      </c>
      <c r="Y193" s="32"/>
      <c r="Z193" s="32"/>
      <c r="AA193" s="32"/>
      <c r="AB193" s="32"/>
      <c r="AC193" s="32"/>
      <c r="AD193" s="32"/>
      <c r="AE193" s="32"/>
      <c r="AR193" s="199" t="s">
        <v>210</v>
      </c>
      <c r="AT193" s="199" t="s">
        <v>151</v>
      </c>
      <c r="AU193" s="199" t="s">
        <v>88</v>
      </c>
      <c r="AY193" s="15" t="s">
        <v>148</v>
      </c>
      <c r="BE193" s="200">
        <f t="shared" ref="BE193:BE224" si="47">IF(O193="základní",K193,0)</f>
        <v>0</v>
      </c>
      <c r="BF193" s="200">
        <f t="shared" ref="BF193:BF224" si="48">IF(O193="snížená",K193,0)</f>
        <v>0</v>
      </c>
      <c r="BG193" s="200">
        <f t="shared" ref="BG193:BG224" si="49">IF(O193="zákl. přenesená",K193,0)</f>
        <v>0</v>
      </c>
      <c r="BH193" s="200">
        <f t="shared" ref="BH193:BH224" si="50">IF(O193="sníž. přenesená",K193,0)</f>
        <v>0</v>
      </c>
      <c r="BI193" s="200">
        <f t="shared" ref="BI193:BI224" si="51">IF(O193="nulová",K193,0)</f>
        <v>0</v>
      </c>
      <c r="BJ193" s="15" t="s">
        <v>86</v>
      </c>
      <c r="BK193" s="200">
        <f t="shared" ref="BK193:BK224" si="52">ROUND(P193*H193,2)</f>
        <v>0</v>
      </c>
      <c r="BL193" s="15" t="s">
        <v>210</v>
      </c>
      <c r="BM193" s="199" t="s">
        <v>376</v>
      </c>
    </row>
    <row r="194" spans="1:65" s="2" customFormat="1" ht="16.5" customHeight="1">
      <c r="A194" s="32"/>
      <c r="B194" s="33"/>
      <c r="C194" s="201" t="s">
        <v>377</v>
      </c>
      <c r="D194" s="201" t="s">
        <v>213</v>
      </c>
      <c r="E194" s="202" t="s">
        <v>378</v>
      </c>
      <c r="F194" s="203" t="s">
        <v>379</v>
      </c>
      <c r="G194" s="204" t="s">
        <v>171</v>
      </c>
      <c r="H194" s="205">
        <v>1</v>
      </c>
      <c r="I194" s="206"/>
      <c r="J194" s="207"/>
      <c r="K194" s="208">
        <f t="shared" si="40"/>
        <v>0</v>
      </c>
      <c r="L194" s="203" t="s">
        <v>1</v>
      </c>
      <c r="M194" s="209"/>
      <c r="N194" s="210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216</v>
      </c>
      <c r="AT194" s="199" t="s">
        <v>213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210</v>
      </c>
      <c r="BM194" s="199" t="s">
        <v>380</v>
      </c>
    </row>
    <row r="195" spans="1:65" s="2" customFormat="1" ht="49.15" customHeight="1">
      <c r="A195" s="32"/>
      <c r="B195" s="33"/>
      <c r="C195" s="187" t="s">
        <v>381</v>
      </c>
      <c r="D195" s="187" t="s">
        <v>151</v>
      </c>
      <c r="E195" s="188" t="s">
        <v>382</v>
      </c>
      <c r="F195" s="189" t="s">
        <v>383</v>
      </c>
      <c r="G195" s="190" t="s">
        <v>171</v>
      </c>
      <c r="H195" s="191">
        <v>7</v>
      </c>
      <c r="I195" s="192"/>
      <c r="J195" s="192"/>
      <c r="K195" s="193">
        <f t="shared" si="40"/>
        <v>0</v>
      </c>
      <c r="L195" s="189" t="s">
        <v>155</v>
      </c>
      <c r="M195" s="37"/>
      <c r="N195" s="194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210</v>
      </c>
      <c r="AT195" s="199" t="s">
        <v>151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210</v>
      </c>
      <c r="BM195" s="199" t="s">
        <v>384</v>
      </c>
    </row>
    <row r="196" spans="1:65" s="2" customFormat="1" ht="16.5" customHeight="1">
      <c r="A196" s="32"/>
      <c r="B196" s="33"/>
      <c r="C196" s="201" t="s">
        <v>385</v>
      </c>
      <c r="D196" s="201" t="s">
        <v>213</v>
      </c>
      <c r="E196" s="202" t="s">
        <v>386</v>
      </c>
      <c r="F196" s="203" t="s">
        <v>387</v>
      </c>
      <c r="G196" s="204" t="s">
        <v>171</v>
      </c>
      <c r="H196" s="205">
        <v>7</v>
      </c>
      <c r="I196" s="206"/>
      <c r="J196" s="207"/>
      <c r="K196" s="208">
        <f t="shared" si="40"/>
        <v>0</v>
      </c>
      <c r="L196" s="203" t="s">
        <v>1</v>
      </c>
      <c r="M196" s="209"/>
      <c r="N196" s="210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1.1E-4</v>
      </c>
      <c r="V196" s="197">
        <f t="shared" si="45"/>
        <v>7.7000000000000007E-4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216</v>
      </c>
      <c r="AT196" s="199" t="s">
        <v>213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210</v>
      </c>
      <c r="BM196" s="199" t="s">
        <v>388</v>
      </c>
    </row>
    <row r="197" spans="1:65" s="2" customFormat="1" ht="49.15" customHeight="1">
      <c r="A197" s="32"/>
      <c r="B197" s="33"/>
      <c r="C197" s="187" t="s">
        <v>389</v>
      </c>
      <c r="D197" s="187" t="s">
        <v>151</v>
      </c>
      <c r="E197" s="188" t="s">
        <v>390</v>
      </c>
      <c r="F197" s="189" t="s">
        <v>391</v>
      </c>
      <c r="G197" s="190" t="s">
        <v>171</v>
      </c>
      <c r="H197" s="191">
        <v>6</v>
      </c>
      <c r="I197" s="192"/>
      <c r="J197" s="192"/>
      <c r="K197" s="193">
        <f t="shared" si="40"/>
        <v>0</v>
      </c>
      <c r="L197" s="189" t="s">
        <v>155</v>
      </c>
      <c r="M197" s="37"/>
      <c r="N197" s="194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0</v>
      </c>
      <c r="V197" s="197">
        <f t="shared" si="45"/>
        <v>0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210</v>
      </c>
      <c r="AT197" s="199" t="s">
        <v>151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210</v>
      </c>
      <c r="BM197" s="199" t="s">
        <v>392</v>
      </c>
    </row>
    <row r="198" spans="1:65" s="2" customFormat="1" ht="16.5" customHeight="1">
      <c r="A198" s="32"/>
      <c r="B198" s="33"/>
      <c r="C198" s="201" t="s">
        <v>393</v>
      </c>
      <c r="D198" s="201" t="s">
        <v>213</v>
      </c>
      <c r="E198" s="202" t="s">
        <v>394</v>
      </c>
      <c r="F198" s="203" t="s">
        <v>395</v>
      </c>
      <c r="G198" s="204" t="s">
        <v>171</v>
      </c>
      <c r="H198" s="205">
        <v>6</v>
      </c>
      <c r="I198" s="206"/>
      <c r="J198" s="207"/>
      <c r="K198" s="208">
        <f t="shared" si="40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1.2E-4</v>
      </c>
      <c r="V198" s="197">
        <f t="shared" si="45"/>
        <v>7.2000000000000005E-4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216</v>
      </c>
      <c r="AT198" s="199" t="s">
        <v>213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210</v>
      </c>
      <c r="BM198" s="199" t="s">
        <v>396</v>
      </c>
    </row>
    <row r="199" spans="1:65" s="2" customFormat="1" ht="49.15" customHeight="1">
      <c r="A199" s="32"/>
      <c r="B199" s="33"/>
      <c r="C199" s="187" t="s">
        <v>397</v>
      </c>
      <c r="D199" s="187" t="s">
        <v>151</v>
      </c>
      <c r="E199" s="188" t="s">
        <v>398</v>
      </c>
      <c r="F199" s="189" t="s">
        <v>399</v>
      </c>
      <c r="G199" s="190" t="s">
        <v>171</v>
      </c>
      <c r="H199" s="191">
        <v>2</v>
      </c>
      <c r="I199" s="192"/>
      <c r="J199" s="192"/>
      <c r="K199" s="193">
        <f t="shared" si="40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0</v>
      </c>
      <c r="V199" s="197">
        <f t="shared" si="45"/>
        <v>0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210</v>
      </c>
      <c r="AT199" s="199" t="s">
        <v>151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210</v>
      </c>
      <c r="BM199" s="199" t="s">
        <v>400</v>
      </c>
    </row>
    <row r="200" spans="1:65" s="2" customFormat="1" ht="16.5" customHeight="1">
      <c r="A200" s="32"/>
      <c r="B200" s="33"/>
      <c r="C200" s="201" t="s">
        <v>401</v>
      </c>
      <c r="D200" s="201" t="s">
        <v>213</v>
      </c>
      <c r="E200" s="202" t="s">
        <v>402</v>
      </c>
      <c r="F200" s="203" t="s">
        <v>403</v>
      </c>
      <c r="G200" s="204" t="s">
        <v>171</v>
      </c>
      <c r="H200" s="205">
        <v>2</v>
      </c>
      <c r="I200" s="206"/>
      <c r="J200" s="207"/>
      <c r="K200" s="208">
        <f t="shared" si="40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1.2E-4</v>
      </c>
      <c r="V200" s="197">
        <f t="shared" si="45"/>
        <v>2.4000000000000001E-4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216</v>
      </c>
      <c r="AT200" s="199" t="s">
        <v>213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210</v>
      </c>
      <c r="BM200" s="199" t="s">
        <v>404</v>
      </c>
    </row>
    <row r="201" spans="1:65" s="2" customFormat="1" ht="24.2" customHeight="1">
      <c r="A201" s="32"/>
      <c r="B201" s="33"/>
      <c r="C201" s="187" t="s">
        <v>405</v>
      </c>
      <c r="D201" s="187" t="s">
        <v>151</v>
      </c>
      <c r="E201" s="188" t="s">
        <v>406</v>
      </c>
      <c r="F201" s="189" t="s">
        <v>407</v>
      </c>
      <c r="G201" s="190" t="s">
        <v>171</v>
      </c>
      <c r="H201" s="191">
        <v>2</v>
      </c>
      <c r="I201" s="192"/>
      <c r="J201" s="192"/>
      <c r="K201" s="193">
        <f t="shared" si="40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0</v>
      </c>
      <c r="V201" s="197">
        <f t="shared" si="45"/>
        <v>0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210</v>
      </c>
      <c r="AT201" s="199" t="s">
        <v>151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210</v>
      </c>
      <c r="BM201" s="199" t="s">
        <v>408</v>
      </c>
    </row>
    <row r="202" spans="1:65" s="2" customFormat="1" ht="44.25" customHeight="1">
      <c r="A202" s="32"/>
      <c r="B202" s="33"/>
      <c r="C202" s="201" t="s">
        <v>409</v>
      </c>
      <c r="D202" s="201" t="s">
        <v>213</v>
      </c>
      <c r="E202" s="202" t="s">
        <v>410</v>
      </c>
      <c r="F202" s="203" t="s">
        <v>411</v>
      </c>
      <c r="G202" s="204" t="s">
        <v>171</v>
      </c>
      <c r="H202" s="205">
        <v>1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3.2000000000000003E-4</v>
      </c>
      <c r="V202" s="197">
        <f t="shared" si="45"/>
        <v>3.2000000000000003E-4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210</v>
      </c>
      <c r="BM202" s="199" t="s">
        <v>412</v>
      </c>
    </row>
    <row r="203" spans="1:65" s="2" customFormat="1" ht="49.15" customHeight="1">
      <c r="A203" s="32"/>
      <c r="B203" s="33"/>
      <c r="C203" s="201" t="s">
        <v>413</v>
      </c>
      <c r="D203" s="201" t="s">
        <v>213</v>
      </c>
      <c r="E203" s="202" t="s">
        <v>414</v>
      </c>
      <c r="F203" s="203" t="s">
        <v>415</v>
      </c>
      <c r="G203" s="204" t="s">
        <v>171</v>
      </c>
      <c r="H203" s="205">
        <v>1</v>
      </c>
      <c r="I203" s="206"/>
      <c r="J203" s="207"/>
      <c r="K203" s="208">
        <f t="shared" si="40"/>
        <v>0</v>
      </c>
      <c r="L203" s="203" t="s">
        <v>1</v>
      </c>
      <c r="M203" s="209"/>
      <c r="N203" s="210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3.2000000000000003E-4</v>
      </c>
      <c r="V203" s="197">
        <f t="shared" si="45"/>
        <v>3.2000000000000003E-4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216</v>
      </c>
      <c r="AT203" s="199" t="s">
        <v>213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210</v>
      </c>
      <c r="BM203" s="199" t="s">
        <v>416</v>
      </c>
    </row>
    <row r="204" spans="1:65" s="2" customFormat="1" ht="49.15" customHeight="1">
      <c r="A204" s="32"/>
      <c r="B204" s="33"/>
      <c r="C204" s="187" t="s">
        <v>417</v>
      </c>
      <c r="D204" s="187" t="s">
        <v>151</v>
      </c>
      <c r="E204" s="188" t="s">
        <v>418</v>
      </c>
      <c r="F204" s="189" t="s">
        <v>419</v>
      </c>
      <c r="G204" s="190" t="s">
        <v>171</v>
      </c>
      <c r="H204" s="191">
        <v>36</v>
      </c>
      <c r="I204" s="192"/>
      <c r="J204" s="192"/>
      <c r="K204" s="193">
        <f t="shared" si="40"/>
        <v>0</v>
      </c>
      <c r="L204" s="189" t="s">
        <v>155</v>
      </c>
      <c r="M204" s="37"/>
      <c r="N204" s="194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210</v>
      </c>
      <c r="AT204" s="199" t="s">
        <v>151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210</v>
      </c>
      <c r="BM204" s="199" t="s">
        <v>420</v>
      </c>
    </row>
    <row r="205" spans="1:65" s="2" customFormat="1" ht="16.5" customHeight="1">
      <c r="A205" s="32"/>
      <c r="B205" s="33"/>
      <c r="C205" s="201" t="s">
        <v>167</v>
      </c>
      <c r="D205" s="201" t="s">
        <v>213</v>
      </c>
      <c r="E205" s="202" t="s">
        <v>421</v>
      </c>
      <c r="F205" s="203" t="s">
        <v>422</v>
      </c>
      <c r="G205" s="204" t="s">
        <v>171</v>
      </c>
      <c r="H205" s="205">
        <v>31</v>
      </c>
      <c r="I205" s="206"/>
      <c r="J205" s="207"/>
      <c r="K205" s="208">
        <f t="shared" si="40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423</v>
      </c>
      <c r="AT205" s="199" t="s">
        <v>213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423</v>
      </c>
      <c r="BM205" s="199" t="s">
        <v>424</v>
      </c>
    </row>
    <row r="206" spans="1:65" s="2" customFormat="1" ht="33" customHeight="1">
      <c r="A206" s="32"/>
      <c r="B206" s="33"/>
      <c r="C206" s="201" t="s">
        <v>425</v>
      </c>
      <c r="D206" s="201" t="s">
        <v>213</v>
      </c>
      <c r="E206" s="202" t="s">
        <v>426</v>
      </c>
      <c r="F206" s="203" t="s">
        <v>427</v>
      </c>
      <c r="G206" s="204" t="s">
        <v>171</v>
      </c>
      <c r="H206" s="205">
        <v>5</v>
      </c>
      <c r="I206" s="206"/>
      <c r="J206" s="207"/>
      <c r="K206" s="208">
        <f t="shared" si="40"/>
        <v>0</v>
      </c>
      <c r="L206" s="203" t="s">
        <v>1</v>
      </c>
      <c r="M206" s="209"/>
      <c r="N206" s="210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423</v>
      </c>
      <c r="AT206" s="199" t="s">
        <v>213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423</v>
      </c>
      <c r="BM206" s="199" t="s">
        <v>428</v>
      </c>
    </row>
    <row r="207" spans="1:65" s="2" customFormat="1" ht="49.15" customHeight="1">
      <c r="A207" s="32"/>
      <c r="B207" s="33"/>
      <c r="C207" s="187" t="s">
        <v>429</v>
      </c>
      <c r="D207" s="187" t="s">
        <v>151</v>
      </c>
      <c r="E207" s="188" t="s">
        <v>430</v>
      </c>
      <c r="F207" s="189" t="s">
        <v>431</v>
      </c>
      <c r="G207" s="190" t="s">
        <v>171</v>
      </c>
      <c r="H207" s="191">
        <v>3</v>
      </c>
      <c r="I207" s="192"/>
      <c r="J207" s="192"/>
      <c r="K207" s="193">
        <f t="shared" si="40"/>
        <v>0</v>
      </c>
      <c r="L207" s="189" t="s">
        <v>155</v>
      </c>
      <c r="M207" s="37"/>
      <c r="N207" s="194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210</v>
      </c>
      <c r="AT207" s="199" t="s">
        <v>151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210</v>
      </c>
      <c r="BM207" s="199" t="s">
        <v>432</v>
      </c>
    </row>
    <row r="208" spans="1:65" s="2" customFormat="1" ht="24.2" customHeight="1">
      <c r="A208" s="32"/>
      <c r="B208" s="33"/>
      <c r="C208" s="201" t="s">
        <v>433</v>
      </c>
      <c r="D208" s="201" t="s">
        <v>213</v>
      </c>
      <c r="E208" s="202" t="s">
        <v>434</v>
      </c>
      <c r="F208" s="203" t="s">
        <v>435</v>
      </c>
      <c r="G208" s="204" t="s">
        <v>171</v>
      </c>
      <c r="H208" s="205">
        <v>3</v>
      </c>
      <c r="I208" s="206"/>
      <c r="J208" s="207"/>
      <c r="K208" s="208">
        <f t="shared" si="40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0</v>
      </c>
      <c r="V208" s="197">
        <f t="shared" si="45"/>
        <v>0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216</v>
      </c>
      <c r="AT208" s="199" t="s">
        <v>213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210</v>
      </c>
      <c r="BM208" s="199" t="s">
        <v>436</v>
      </c>
    </row>
    <row r="209" spans="1:65" s="2" customFormat="1" ht="49.15" customHeight="1">
      <c r="A209" s="32"/>
      <c r="B209" s="33"/>
      <c r="C209" s="187" t="s">
        <v>437</v>
      </c>
      <c r="D209" s="187" t="s">
        <v>151</v>
      </c>
      <c r="E209" s="188" t="s">
        <v>438</v>
      </c>
      <c r="F209" s="189" t="s">
        <v>439</v>
      </c>
      <c r="G209" s="190" t="s">
        <v>171</v>
      </c>
      <c r="H209" s="191">
        <v>1</v>
      </c>
      <c r="I209" s="192"/>
      <c r="J209" s="192"/>
      <c r="K209" s="193">
        <f t="shared" si="40"/>
        <v>0</v>
      </c>
      <c r="L209" s="189" t="s">
        <v>155</v>
      </c>
      <c r="M209" s="37"/>
      <c r="N209" s="194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210</v>
      </c>
      <c r="AT209" s="199" t="s">
        <v>151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210</v>
      </c>
      <c r="BM209" s="199" t="s">
        <v>440</v>
      </c>
    </row>
    <row r="210" spans="1:65" s="2" customFormat="1" ht="24.2" customHeight="1">
      <c r="A210" s="32"/>
      <c r="B210" s="33"/>
      <c r="C210" s="201" t="s">
        <v>441</v>
      </c>
      <c r="D210" s="201" t="s">
        <v>213</v>
      </c>
      <c r="E210" s="202" t="s">
        <v>442</v>
      </c>
      <c r="F210" s="203" t="s">
        <v>443</v>
      </c>
      <c r="G210" s="204" t="s">
        <v>171</v>
      </c>
      <c r="H210" s="205">
        <v>1</v>
      </c>
      <c r="I210" s="206"/>
      <c r="J210" s="207"/>
      <c r="K210" s="208">
        <f t="shared" si="40"/>
        <v>0</v>
      </c>
      <c r="L210" s="203" t="s">
        <v>1</v>
      </c>
      <c r="M210" s="209"/>
      <c r="N210" s="210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6.9999999999999994E-5</v>
      </c>
      <c r="V210" s="197">
        <f t="shared" si="45"/>
        <v>6.9999999999999994E-5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216</v>
      </c>
      <c r="AT210" s="199" t="s">
        <v>213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210</v>
      </c>
      <c r="BM210" s="199" t="s">
        <v>444</v>
      </c>
    </row>
    <row r="211" spans="1:65" s="2" customFormat="1" ht="16.5" customHeight="1">
      <c r="A211" s="32"/>
      <c r="B211" s="33"/>
      <c r="C211" s="201" t="s">
        <v>445</v>
      </c>
      <c r="D211" s="201" t="s">
        <v>213</v>
      </c>
      <c r="E211" s="202" t="s">
        <v>446</v>
      </c>
      <c r="F211" s="203" t="s">
        <v>447</v>
      </c>
      <c r="G211" s="204" t="s">
        <v>171</v>
      </c>
      <c r="H211" s="205">
        <v>1</v>
      </c>
      <c r="I211" s="206"/>
      <c r="J211" s="207"/>
      <c r="K211" s="208">
        <f t="shared" si="40"/>
        <v>0</v>
      </c>
      <c r="L211" s="203" t="s">
        <v>1</v>
      </c>
      <c r="M211" s="209"/>
      <c r="N211" s="210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216</v>
      </c>
      <c r="AT211" s="199" t="s">
        <v>213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210</v>
      </c>
      <c r="BM211" s="199" t="s">
        <v>448</v>
      </c>
    </row>
    <row r="212" spans="1:65" s="2" customFormat="1" ht="37.9" customHeight="1">
      <c r="A212" s="32"/>
      <c r="B212" s="33"/>
      <c r="C212" s="187" t="s">
        <v>449</v>
      </c>
      <c r="D212" s="187" t="s">
        <v>151</v>
      </c>
      <c r="E212" s="188" t="s">
        <v>450</v>
      </c>
      <c r="F212" s="189" t="s">
        <v>451</v>
      </c>
      <c r="G212" s="190" t="s">
        <v>171</v>
      </c>
      <c r="H212" s="191">
        <v>1</v>
      </c>
      <c r="I212" s="192"/>
      <c r="J212" s="192"/>
      <c r="K212" s="193">
        <f t="shared" si="40"/>
        <v>0</v>
      </c>
      <c r="L212" s="189" t="s">
        <v>155</v>
      </c>
      <c r="M212" s="37"/>
      <c r="N212" s="194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0</v>
      </c>
      <c r="V212" s="197">
        <f t="shared" si="45"/>
        <v>0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210</v>
      </c>
      <c r="AT212" s="199" t="s">
        <v>151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210</v>
      </c>
      <c r="BM212" s="199" t="s">
        <v>452</v>
      </c>
    </row>
    <row r="213" spans="1:65" s="2" customFormat="1" ht="16.5" customHeight="1">
      <c r="A213" s="32"/>
      <c r="B213" s="33"/>
      <c r="C213" s="201" t="s">
        <v>453</v>
      </c>
      <c r="D213" s="201" t="s">
        <v>213</v>
      </c>
      <c r="E213" s="202" t="s">
        <v>454</v>
      </c>
      <c r="F213" s="203" t="s">
        <v>455</v>
      </c>
      <c r="G213" s="204" t="s">
        <v>171</v>
      </c>
      <c r="H213" s="205">
        <v>1</v>
      </c>
      <c r="I213" s="206"/>
      <c r="J213" s="207"/>
      <c r="K213" s="208">
        <f t="shared" si="40"/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216</v>
      </c>
      <c r="AT213" s="199" t="s">
        <v>213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210</v>
      </c>
      <c r="BM213" s="199" t="s">
        <v>456</v>
      </c>
    </row>
    <row r="214" spans="1:65" s="2" customFormat="1" ht="37.9" customHeight="1">
      <c r="A214" s="32"/>
      <c r="B214" s="33"/>
      <c r="C214" s="187" t="s">
        <v>457</v>
      </c>
      <c r="D214" s="187" t="s">
        <v>151</v>
      </c>
      <c r="E214" s="188" t="s">
        <v>458</v>
      </c>
      <c r="F214" s="189" t="s">
        <v>459</v>
      </c>
      <c r="G214" s="190" t="s">
        <v>171</v>
      </c>
      <c r="H214" s="191">
        <v>1</v>
      </c>
      <c r="I214" s="192"/>
      <c r="J214" s="192"/>
      <c r="K214" s="193">
        <f t="shared" si="40"/>
        <v>0</v>
      </c>
      <c r="L214" s="189" t="s">
        <v>155</v>
      </c>
      <c r="M214" s="37"/>
      <c r="N214" s="194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210</v>
      </c>
      <c r="AT214" s="199" t="s">
        <v>151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460</v>
      </c>
    </row>
    <row r="215" spans="1:65" s="2" customFormat="1" ht="24.2" customHeight="1">
      <c r="A215" s="32"/>
      <c r="B215" s="33"/>
      <c r="C215" s="201" t="s">
        <v>461</v>
      </c>
      <c r="D215" s="201" t="s">
        <v>213</v>
      </c>
      <c r="E215" s="202" t="s">
        <v>462</v>
      </c>
      <c r="F215" s="203" t="s">
        <v>463</v>
      </c>
      <c r="G215" s="204" t="s">
        <v>171</v>
      </c>
      <c r="H215" s="205">
        <v>1</v>
      </c>
      <c r="I215" s="206"/>
      <c r="J215" s="207"/>
      <c r="K215" s="208">
        <f t="shared" si="40"/>
        <v>0</v>
      </c>
      <c r="L215" s="203" t="s">
        <v>155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2.5000000000000001E-4</v>
      </c>
      <c r="V215" s="197">
        <f t="shared" si="45"/>
        <v>2.5000000000000001E-4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464</v>
      </c>
    </row>
    <row r="216" spans="1:65" s="2" customFormat="1" ht="37.9" customHeight="1">
      <c r="A216" s="32"/>
      <c r="B216" s="33"/>
      <c r="C216" s="187" t="s">
        <v>465</v>
      </c>
      <c r="D216" s="187" t="s">
        <v>151</v>
      </c>
      <c r="E216" s="188" t="s">
        <v>466</v>
      </c>
      <c r="F216" s="189" t="s">
        <v>467</v>
      </c>
      <c r="G216" s="190" t="s">
        <v>171</v>
      </c>
      <c r="H216" s="191">
        <v>8</v>
      </c>
      <c r="I216" s="192"/>
      <c r="J216" s="192"/>
      <c r="K216" s="193">
        <f t="shared" si="40"/>
        <v>0</v>
      </c>
      <c r="L216" s="189" t="s">
        <v>468</v>
      </c>
      <c r="M216" s="37"/>
      <c r="N216" s="194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156</v>
      </c>
      <c r="AT216" s="199" t="s">
        <v>151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156</v>
      </c>
      <c r="BM216" s="199" t="s">
        <v>469</v>
      </c>
    </row>
    <row r="217" spans="1:65" s="2" customFormat="1" ht="24.2" customHeight="1">
      <c r="A217" s="32"/>
      <c r="B217" s="33"/>
      <c r="C217" s="201" t="s">
        <v>470</v>
      </c>
      <c r="D217" s="201" t="s">
        <v>213</v>
      </c>
      <c r="E217" s="202" t="s">
        <v>471</v>
      </c>
      <c r="F217" s="203" t="s">
        <v>472</v>
      </c>
      <c r="G217" s="204" t="s">
        <v>171</v>
      </c>
      <c r="H217" s="205">
        <v>8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184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156</v>
      </c>
      <c r="BM217" s="199" t="s">
        <v>473</v>
      </c>
    </row>
    <row r="218" spans="1:65" s="2" customFormat="1" ht="44.25" customHeight="1">
      <c r="A218" s="32"/>
      <c r="B218" s="33"/>
      <c r="C218" s="187" t="s">
        <v>474</v>
      </c>
      <c r="D218" s="187" t="s">
        <v>151</v>
      </c>
      <c r="E218" s="188" t="s">
        <v>475</v>
      </c>
      <c r="F218" s="189" t="s">
        <v>476</v>
      </c>
      <c r="G218" s="190" t="s">
        <v>171</v>
      </c>
      <c r="H218" s="191">
        <v>1</v>
      </c>
      <c r="I218" s="192"/>
      <c r="J218" s="192"/>
      <c r="K218" s="193">
        <f t="shared" si="40"/>
        <v>0</v>
      </c>
      <c r="L218" s="189" t="s">
        <v>155</v>
      </c>
      <c r="M218" s="37"/>
      <c r="N218" s="194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210</v>
      </c>
      <c r="AT218" s="199" t="s">
        <v>151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477</v>
      </c>
    </row>
    <row r="219" spans="1:65" s="2" customFormat="1" ht="21.75" customHeight="1">
      <c r="A219" s="32"/>
      <c r="B219" s="33"/>
      <c r="C219" s="201" t="s">
        <v>478</v>
      </c>
      <c r="D219" s="201" t="s">
        <v>213</v>
      </c>
      <c r="E219" s="202" t="s">
        <v>479</v>
      </c>
      <c r="F219" s="203" t="s">
        <v>480</v>
      </c>
      <c r="G219" s="204" t="s">
        <v>171</v>
      </c>
      <c r="H219" s="205">
        <v>1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216</v>
      </c>
      <c r="AT219" s="199" t="s">
        <v>213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481</v>
      </c>
    </row>
    <row r="220" spans="1:65" s="2" customFormat="1" ht="37.9" customHeight="1">
      <c r="A220" s="32"/>
      <c r="B220" s="33"/>
      <c r="C220" s="187" t="s">
        <v>482</v>
      </c>
      <c r="D220" s="187" t="s">
        <v>151</v>
      </c>
      <c r="E220" s="188" t="s">
        <v>483</v>
      </c>
      <c r="F220" s="189" t="s">
        <v>484</v>
      </c>
      <c r="G220" s="190" t="s">
        <v>171</v>
      </c>
      <c r="H220" s="191">
        <v>3</v>
      </c>
      <c r="I220" s="192"/>
      <c r="J220" s="192"/>
      <c r="K220" s="193">
        <f t="shared" si="40"/>
        <v>0</v>
      </c>
      <c r="L220" s="189" t="s">
        <v>155</v>
      </c>
      <c r="M220" s="37"/>
      <c r="N220" s="194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0</v>
      </c>
      <c r="V220" s="197">
        <f t="shared" si="45"/>
        <v>0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210</v>
      </c>
      <c r="AT220" s="199" t="s">
        <v>151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485</v>
      </c>
    </row>
    <row r="221" spans="1:65" s="2" customFormat="1" ht="24.2" customHeight="1">
      <c r="A221" s="32"/>
      <c r="B221" s="33"/>
      <c r="C221" s="201" t="s">
        <v>486</v>
      </c>
      <c r="D221" s="201" t="s">
        <v>213</v>
      </c>
      <c r="E221" s="202" t="s">
        <v>487</v>
      </c>
      <c r="F221" s="203" t="s">
        <v>488</v>
      </c>
      <c r="G221" s="204" t="s">
        <v>171</v>
      </c>
      <c r="H221" s="205">
        <v>3</v>
      </c>
      <c r="I221" s="206"/>
      <c r="J221" s="207"/>
      <c r="K221" s="208">
        <f t="shared" si="40"/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216</v>
      </c>
      <c r="AT221" s="199" t="s">
        <v>213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210</v>
      </c>
      <c r="BM221" s="199" t="s">
        <v>489</v>
      </c>
    </row>
    <row r="222" spans="1:65" s="2" customFormat="1" ht="49.15" customHeight="1">
      <c r="A222" s="32"/>
      <c r="B222" s="33"/>
      <c r="C222" s="187" t="s">
        <v>490</v>
      </c>
      <c r="D222" s="187" t="s">
        <v>151</v>
      </c>
      <c r="E222" s="188" t="s">
        <v>491</v>
      </c>
      <c r="F222" s="189" t="s">
        <v>492</v>
      </c>
      <c r="G222" s="190" t="s">
        <v>171</v>
      </c>
      <c r="H222" s="191">
        <v>33</v>
      </c>
      <c r="I222" s="192"/>
      <c r="J222" s="192"/>
      <c r="K222" s="193">
        <f t="shared" si="40"/>
        <v>0</v>
      </c>
      <c r="L222" s="189" t="s">
        <v>155</v>
      </c>
      <c r="M222" s="37"/>
      <c r="N222" s="194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210</v>
      </c>
      <c r="AT222" s="199" t="s">
        <v>151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210</v>
      </c>
      <c r="BM222" s="199" t="s">
        <v>493</v>
      </c>
    </row>
    <row r="223" spans="1:65" s="2" customFormat="1" ht="16.5" customHeight="1">
      <c r="A223" s="32"/>
      <c r="B223" s="33"/>
      <c r="C223" s="201" t="s">
        <v>494</v>
      </c>
      <c r="D223" s="201" t="s">
        <v>213</v>
      </c>
      <c r="E223" s="202" t="s">
        <v>495</v>
      </c>
      <c r="F223" s="203" t="s">
        <v>496</v>
      </c>
      <c r="G223" s="204" t="s">
        <v>171</v>
      </c>
      <c r="H223" s="205">
        <v>5</v>
      </c>
      <c r="I223" s="206"/>
      <c r="J223" s="207"/>
      <c r="K223" s="208">
        <f t="shared" si="40"/>
        <v>0</v>
      </c>
      <c r="L223" s="203" t="s">
        <v>1</v>
      </c>
      <c r="M223" s="209"/>
      <c r="N223" s="210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216</v>
      </c>
      <c r="AT223" s="199" t="s">
        <v>213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210</v>
      </c>
      <c r="BM223" s="199" t="s">
        <v>497</v>
      </c>
    </row>
    <row r="224" spans="1:65" s="2" customFormat="1" ht="24.2" customHeight="1">
      <c r="A224" s="32"/>
      <c r="B224" s="33"/>
      <c r="C224" s="201" t="s">
        <v>498</v>
      </c>
      <c r="D224" s="201" t="s">
        <v>213</v>
      </c>
      <c r="E224" s="202" t="s">
        <v>499</v>
      </c>
      <c r="F224" s="203" t="s">
        <v>500</v>
      </c>
      <c r="G224" s="204" t="s">
        <v>171</v>
      </c>
      <c r="H224" s="205">
        <v>1</v>
      </c>
      <c r="I224" s="206"/>
      <c r="J224" s="207"/>
      <c r="K224" s="208">
        <f t="shared" si="40"/>
        <v>0</v>
      </c>
      <c r="L224" s="203" t="s">
        <v>1</v>
      </c>
      <c r="M224" s="209"/>
      <c r="N224" s="210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216</v>
      </c>
      <c r="AT224" s="199" t="s">
        <v>213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210</v>
      </c>
      <c r="BM224" s="199" t="s">
        <v>501</v>
      </c>
    </row>
    <row r="225" spans="1:65" s="2" customFormat="1" ht="16.5" customHeight="1">
      <c r="A225" s="32"/>
      <c r="B225" s="33"/>
      <c r="C225" s="201" t="s">
        <v>502</v>
      </c>
      <c r="D225" s="201" t="s">
        <v>213</v>
      </c>
      <c r="E225" s="202" t="s">
        <v>503</v>
      </c>
      <c r="F225" s="203" t="s">
        <v>504</v>
      </c>
      <c r="G225" s="204" t="s">
        <v>171</v>
      </c>
      <c r="H225" s="205">
        <v>27</v>
      </c>
      <c r="I225" s="206"/>
      <c r="J225" s="207"/>
      <c r="K225" s="208">
        <f t="shared" ref="K225:K254" si="53">ROUND(P225*H225,2)</f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ref="P225:P254" si="54">I225+J225</f>
        <v>0</v>
      </c>
      <c r="Q225" s="196">
        <f t="shared" ref="Q225:Q254" si="55">ROUND(I225*H225,2)</f>
        <v>0</v>
      </c>
      <c r="R225" s="196">
        <f t="shared" ref="R225:R254" si="56">ROUND(J225*H225,2)</f>
        <v>0</v>
      </c>
      <c r="S225" s="69"/>
      <c r="T225" s="197">
        <f t="shared" ref="T225:T256" si="57">S225*H225</f>
        <v>0</v>
      </c>
      <c r="U225" s="197">
        <v>0</v>
      </c>
      <c r="V225" s="197">
        <f t="shared" ref="V225:V256" si="58">U225*H225</f>
        <v>0</v>
      </c>
      <c r="W225" s="197">
        <v>0</v>
      </c>
      <c r="X225" s="198">
        <f t="shared" ref="X225:X256" si="59">W225*H225</f>
        <v>0</v>
      </c>
      <c r="Y225" s="32"/>
      <c r="Z225" s="32"/>
      <c r="AA225" s="32"/>
      <c r="AB225" s="32"/>
      <c r="AC225" s="32"/>
      <c r="AD225" s="32"/>
      <c r="AE225" s="32"/>
      <c r="AR225" s="199" t="s">
        <v>216</v>
      </c>
      <c r="AT225" s="199" t="s">
        <v>213</v>
      </c>
      <c r="AU225" s="199" t="s">
        <v>88</v>
      </c>
      <c r="AY225" s="15" t="s">
        <v>148</v>
      </c>
      <c r="BE225" s="200">
        <f t="shared" ref="BE225:BE254" si="60">IF(O225="základní",K225,0)</f>
        <v>0</v>
      </c>
      <c r="BF225" s="200">
        <f t="shared" ref="BF225:BF254" si="61">IF(O225="snížená",K225,0)</f>
        <v>0</v>
      </c>
      <c r="BG225" s="200">
        <f t="shared" ref="BG225:BG254" si="62">IF(O225="zákl. přenesená",K225,0)</f>
        <v>0</v>
      </c>
      <c r="BH225" s="200">
        <f t="shared" ref="BH225:BH254" si="63">IF(O225="sníž. přenesená",K225,0)</f>
        <v>0</v>
      </c>
      <c r="BI225" s="200">
        <f t="shared" ref="BI225:BI254" si="64">IF(O225="nulová",K225,0)</f>
        <v>0</v>
      </c>
      <c r="BJ225" s="15" t="s">
        <v>86</v>
      </c>
      <c r="BK225" s="200">
        <f t="shared" ref="BK225:BK254" si="65">ROUND(P225*H225,2)</f>
        <v>0</v>
      </c>
      <c r="BL225" s="15" t="s">
        <v>210</v>
      </c>
      <c r="BM225" s="199" t="s">
        <v>505</v>
      </c>
    </row>
    <row r="226" spans="1:65" s="2" customFormat="1" ht="16.5" customHeight="1">
      <c r="A226" s="32"/>
      <c r="B226" s="33"/>
      <c r="C226" s="201" t="s">
        <v>506</v>
      </c>
      <c r="D226" s="201" t="s">
        <v>213</v>
      </c>
      <c r="E226" s="202" t="s">
        <v>507</v>
      </c>
      <c r="F226" s="203" t="s">
        <v>508</v>
      </c>
      <c r="G226" s="204" t="s">
        <v>171</v>
      </c>
      <c r="H226" s="205">
        <v>27</v>
      </c>
      <c r="I226" s="206"/>
      <c r="J226" s="207"/>
      <c r="K226" s="208">
        <f t="shared" si="53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54"/>
        <v>0</v>
      </c>
      <c r="Q226" s="196">
        <f t="shared" si="55"/>
        <v>0</v>
      </c>
      <c r="R226" s="196">
        <f t="shared" si="56"/>
        <v>0</v>
      </c>
      <c r="S226" s="69"/>
      <c r="T226" s="197">
        <f t="shared" si="57"/>
        <v>0</v>
      </c>
      <c r="U226" s="197">
        <v>1.4E-3</v>
      </c>
      <c r="V226" s="197">
        <f t="shared" si="58"/>
        <v>3.78E-2</v>
      </c>
      <c r="W226" s="197">
        <v>0</v>
      </c>
      <c r="X226" s="198">
        <f t="shared" si="59"/>
        <v>0</v>
      </c>
      <c r="Y226" s="32"/>
      <c r="Z226" s="32"/>
      <c r="AA226" s="32"/>
      <c r="AB226" s="32"/>
      <c r="AC226" s="32"/>
      <c r="AD226" s="32"/>
      <c r="AE226" s="32"/>
      <c r="AR226" s="199" t="s">
        <v>216</v>
      </c>
      <c r="AT226" s="199" t="s">
        <v>213</v>
      </c>
      <c r="AU226" s="199" t="s">
        <v>88</v>
      </c>
      <c r="AY226" s="15" t="s">
        <v>148</v>
      </c>
      <c r="BE226" s="200">
        <f t="shared" si="60"/>
        <v>0</v>
      </c>
      <c r="BF226" s="200">
        <f t="shared" si="61"/>
        <v>0</v>
      </c>
      <c r="BG226" s="200">
        <f t="shared" si="62"/>
        <v>0</v>
      </c>
      <c r="BH226" s="200">
        <f t="shared" si="63"/>
        <v>0</v>
      </c>
      <c r="BI226" s="200">
        <f t="shared" si="64"/>
        <v>0</v>
      </c>
      <c r="BJ226" s="15" t="s">
        <v>86</v>
      </c>
      <c r="BK226" s="200">
        <f t="shared" si="65"/>
        <v>0</v>
      </c>
      <c r="BL226" s="15" t="s">
        <v>210</v>
      </c>
      <c r="BM226" s="199" t="s">
        <v>509</v>
      </c>
    </row>
    <row r="227" spans="1:65" s="2" customFormat="1" ht="33" customHeight="1">
      <c r="A227" s="32"/>
      <c r="B227" s="33"/>
      <c r="C227" s="187" t="s">
        <v>510</v>
      </c>
      <c r="D227" s="187" t="s">
        <v>151</v>
      </c>
      <c r="E227" s="188" t="s">
        <v>511</v>
      </c>
      <c r="F227" s="189" t="s">
        <v>512</v>
      </c>
      <c r="G227" s="190" t="s">
        <v>171</v>
      </c>
      <c r="H227" s="191">
        <v>26</v>
      </c>
      <c r="I227" s="192"/>
      <c r="J227" s="192"/>
      <c r="K227" s="193">
        <f t="shared" si="53"/>
        <v>0</v>
      </c>
      <c r="L227" s="189" t="s">
        <v>155</v>
      </c>
      <c r="M227" s="37"/>
      <c r="N227" s="194" t="s">
        <v>1</v>
      </c>
      <c r="O227" s="195" t="s">
        <v>41</v>
      </c>
      <c r="P227" s="196">
        <f t="shared" si="54"/>
        <v>0</v>
      </c>
      <c r="Q227" s="196">
        <f t="shared" si="55"/>
        <v>0</v>
      </c>
      <c r="R227" s="196">
        <f t="shared" si="56"/>
        <v>0</v>
      </c>
      <c r="S227" s="69"/>
      <c r="T227" s="197">
        <f t="shared" si="57"/>
        <v>0</v>
      </c>
      <c r="U227" s="197">
        <v>0</v>
      </c>
      <c r="V227" s="197">
        <f t="shared" si="58"/>
        <v>0</v>
      </c>
      <c r="W227" s="197">
        <v>0</v>
      </c>
      <c r="X227" s="198">
        <f t="shared" si="59"/>
        <v>0</v>
      </c>
      <c r="Y227" s="32"/>
      <c r="Z227" s="32"/>
      <c r="AA227" s="32"/>
      <c r="AB227" s="32"/>
      <c r="AC227" s="32"/>
      <c r="AD227" s="32"/>
      <c r="AE227" s="32"/>
      <c r="AR227" s="199" t="s">
        <v>210</v>
      </c>
      <c r="AT227" s="199" t="s">
        <v>151</v>
      </c>
      <c r="AU227" s="199" t="s">
        <v>88</v>
      </c>
      <c r="AY227" s="15" t="s">
        <v>148</v>
      </c>
      <c r="BE227" s="200">
        <f t="shared" si="60"/>
        <v>0</v>
      </c>
      <c r="BF227" s="200">
        <f t="shared" si="61"/>
        <v>0</v>
      </c>
      <c r="BG227" s="200">
        <f t="shared" si="62"/>
        <v>0</v>
      </c>
      <c r="BH227" s="200">
        <f t="shared" si="63"/>
        <v>0</v>
      </c>
      <c r="BI227" s="200">
        <f t="shared" si="64"/>
        <v>0</v>
      </c>
      <c r="BJ227" s="15" t="s">
        <v>86</v>
      </c>
      <c r="BK227" s="200">
        <f t="shared" si="65"/>
        <v>0</v>
      </c>
      <c r="BL227" s="15" t="s">
        <v>210</v>
      </c>
      <c r="BM227" s="199" t="s">
        <v>513</v>
      </c>
    </row>
    <row r="228" spans="1:65" s="2" customFormat="1" ht="24.2" customHeight="1">
      <c r="A228" s="32"/>
      <c r="B228" s="33"/>
      <c r="C228" s="201" t="s">
        <v>514</v>
      </c>
      <c r="D228" s="201" t="s">
        <v>213</v>
      </c>
      <c r="E228" s="202" t="s">
        <v>515</v>
      </c>
      <c r="F228" s="203" t="s">
        <v>516</v>
      </c>
      <c r="G228" s="204" t="s">
        <v>171</v>
      </c>
      <c r="H228" s="205">
        <v>26</v>
      </c>
      <c r="I228" s="206"/>
      <c r="J228" s="207"/>
      <c r="K228" s="208">
        <f t="shared" si="53"/>
        <v>0</v>
      </c>
      <c r="L228" s="203" t="s">
        <v>1</v>
      </c>
      <c r="M228" s="209"/>
      <c r="N228" s="210" t="s">
        <v>1</v>
      </c>
      <c r="O228" s="195" t="s">
        <v>41</v>
      </c>
      <c r="P228" s="196">
        <f t="shared" si="54"/>
        <v>0</v>
      </c>
      <c r="Q228" s="196">
        <f t="shared" si="55"/>
        <v>0</v>
      </c>
      <c r="R228" s="196">
        <f t="shared" si="56"/>
        <v>0</v>
      </c>
      <c r="S228" s="69"/>
      <c r="T228" s="197">
        <f t="shared" si="57"/>
        <v>0</v>
      </c>
      <c r="U228" s="197">
        <v>2.5200000000000001E-3</v>
      </c>
      <c r="V228" s="197">
        <f t="shared" si="58"/>
        <v>6.5520000000000009E-2</v>
      </c>
      <c r="W228" s="197">
        <v>0</v>
      </c>
      <c r="X228" s="198">
        <f t="shared" si="59"/>
        <v>0</v>
      </c>
      <c r="Y228" s="32"/>
      <c r="Z228" s="32"/>
      <c r="AA228" s="32"/>
      <c r="AB228" s="32"/>
      <c r="AC228" s="32"/>
      <c r="AD228" s="32"/>
      <c r="AE228" s="32"/>
      <c r="AR228" s="199" t="s">
        <v>216</v>
      </c>
      <c r="AT228" s="199" t="s">
        <v>213</v>
      </c>
      <c r="AU228" s="199" t="s">
        <v>88</v>
      </c>
      <c r="AY228" s="15" t="s">
        <v>148</v>
      </c>
      <c r="BE228" s="200">
        <f t="shared" si="60"/>
        <v>0</v>
      </c>
      <c r="BF228" s="200">
        <f t="shared" si="61"/>
        <v>0</v>
      </c>
      <c r="BG228" s="200">
        <f t="shared" si="62"/>
        <v>0</v>
      </c>
      <c r="BH228" s="200">
        <f t="shared" si="63"/>
        <v>0</v>
      </c>
      <c r="BI228" s="200">
        <f t="shared" si="64"/>
        <v>0</v>
      </c>
      <c r="BJ228" s="15" t="s">
        <v>86</v>
      </c>
      <c r="BK228" s="200">
        <f t="shared" si="65"/>
        <v>0</v>
      </c>
      <c r="BL228" s="15" t="s">
        <v>210</v>
      </c>
      <c r="BM228" s="199" t="s">
        <v>517</v>
      </c>
    </row>
    <row r="229" spans="1:65" s="2" customFormat="1" ht="16.5" customHeight="1">
      <c r="A229" s="32"/>
      <c r="B229" s="33"/>
      <c r="C229" s="201" t="s">
        <v>518</v>
      </c>
      <c r="D229" s="201" t="s">
        <v>213</v>
      </c>
      <c r="E229" s="202" t="s">
        <v>519</v>
      </c>
      <c r="F229" s="203" t="s">
        <v>520</v>
      </c>
      <c r="G229" s="204" t="s">
        <v>171</v>
      </c>
      <c r="H229" s="205">
        <v>26</v>
      </c>
      <c r="I229" s="206"/>
      <c r="J229" s="207"/>
      <c r="K229" s="208">
        <f t="shared" si="53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54"/>
        <v>0</v>
      </c>
      <c r="Q229" s="196">
        <f t="shared" si="55"/>
        <v>0</v>
      </c>
      <c r="R229" s="196">
        <f t="shared" si="56"/>
        <v>0</v>
      </c>
      <c r="S229" s="69"/>
      <c r="T229" s="197">
        <f t="shared" si="57"/>
        <v>0</v>
      </c>
      <c r="U229" s="197">
        <v>0</v>
      </c>
      <c r="V229" s="197">
        <f t="shared" si="58"/>
        <v>0</v>
      </c>
      <c r="W229" s="197">
        <v>0</v>
      </c>
      <c r="X229" s="198">
        <f t="shared" si="59"/>
        <v>0</v>
      </c>
      <c r="Y229" s="32"/>
      <c r="Z229" s="32"/>
      <c r="AA229" s="32"/>
      <c r="AB229" s="32"/>
      <c r="AC229" s="32"/>
      <c r="AD229" s="32"/>
      <c r="AE229" s="32"/>
      <c r="AR229" s="199" t="s">
        <v>216</v>
      </c>
      <c r="AT229" s="199" t="s">
        <v>213</v>
      </c>
      <c r="AU229" s="199" t="s">
        <v>88</v>
      </c>
      <c r="AY229" s="15" t="s">
        <v>148</v>
      </c>
      <c r="BE229" s="200">
        <f t="shared" si="60"/>
        <v>0</v>
      </c>
      <c r="BF229" s="200">
        <f t="shared" si="61"/>
        <v>0</v>
      </c>
      <c r="BG229" s="200">
        <f t="shared" si="62"/>
        <v>0</v>
      </c>
      <c r="BH229" s="200">
        <f t="shared" si="63"/>
        <v>0</v>
      </c>
      <c r="BI229" s="200">
        <f t="shared" si="64"/>
        <v>0</v>
      </c>
      <c r="BJ229" s="15" t="s">
        <v>86</v>
      </c>
      <c r="BK229" s="200">
        <f t="shared" si="65"/>
        <v>0</v>
      </c>
      <c r="BL229" s="15" t="s">
        <v>210</v>
      </c>
      <c r="BM229" s="199" t="s">
        <v>521</v>
      </c>
    </row>
    <row r="230" spans="1:65" s="2" customFormat="1" ht="49.15" customHeight="1">
      <c r="A230" s="32"/>
      <c r="B230" s="33"/>
      <c r="C230" s="187" t="s">
        <v>522</v>
      </c>
      <c r="D230" s="187" t="s">
        <v>151</v>
      </c>
      <c r="E230" s="188" t="s">
        <v>523</v>
      </c>
      <c r="F230" s="189" t="s">
        <v>524</v>
      </c>
      <c r="G230" s="190" t="s">
        <v>166</v>
      </c>
      <c r="H230" s="191">
        <v>80</v>
      </c>
      <c r="I230" s="192"/>
      <c r="J230" s="192"/>
      <c r="K230" s="193">
        <f t="shared" si="53"/>
        <v>0</v>
      </c>
      <c r="L230" s="189" t="s">
        <v>155</v>
      </c>
      <c r="M230" s="37"/>
      <c r="N230" s="194" t="s">
        <v>1</v>
      </c>
      <c r="O230" s="195" t="s">
        <v>41</v>
      </c>
      <c r="P230" s="196">
        <f t="shared" si="54"/>
        <v>0</v>
      </c>
      <c r="Q230" s="196">
        <f t="shared" si="55"/>
        <v>0</v>
      </c>
      <c r="R230" s="196">
        <f t="shared" si="56"/>
        <v>0</v>
      </c>
      <c r="S230" s="69"/>
      <c r="T230" s="197">
        <f t="shared" si="57"/>
        <v>0</v>
      </c>
      <c r="U230" s="197">
        <v>0</v>
      </c>
      <c r="V230" s="197">
        <f t="shared" si="58"/>
        <v>0</v>
      </c>
      <c r="W230" s="197">
        <v>0</v>
      </c>
      <c r="X230" s="198">
        <f t="shared" si="59"/>
        <v>0</v>
      </c>
      <c r="Y230" s="32"/>
      <c r="Z230" s="32"/>
      <c r="AA230" s="32"/>
      <c r="AB230" s="32"/>
      <c r="AC230" s="32"/>
      <c r="AD230" s="32"/>
      <c r="AE230" s="32"/>
      <c r="AR230" s="199" t="s">
        <v>210</v>
      </c>
      <c r="AT230" s="199" t="s">
        <v>151</v>
      </c>
      <c r="AU230" s="199" t="s">
        <v>88</v>
      </c>
      <c r="AY230" s="15" t="s">
        <v>148</v>
      </c>
      <c r="BE230" s="200">
        <f t="shared" si="60"/>
        <v>0</v>
      </c>
      <c r="BF230" s="200">
        <f t="shared" si="61"/>
        <v>0</v>
      </c>
      <c r="BG230" s="200">
        <f t="shared" si="62"/>
        <v>0</v>
      </c>
      <c r="BH230" s="200">
        <f t="shared" si="63"/>
        <v>0</v>
      </c>
      <c r="BI230" s="200">
        <f t="shared" si="64"/>
        <v>0</v>
      </c>
      <c r="BJ230" s="15" t="s">
        <v>86</v>
      </c>
      <c r="BK230" s="200">
        <f t="shared" si="65"/>
        <v>0</v>
      </c>
      <c r="BL230" s="15" t="s">
        <v>210</v>
      </c>
      <c r="BM230" s="199" t="s">
        <v>525</v>
      </c>
    </row>
    <row r="231" spans="1:65" s="2" customFormat="1" ht="16.5" customHeight="1">
      <c r="A231" s="32"/>
      <c r="B231" s="33"/>
      <c r="C231" s="201" t="s">
        <v>526</v>
      </c>
      <c r="D231" s="201" t="s">
        <v>213</v>
      </c>
      <c r="E231" s="202" t="s">
        <v>527</v>
      </c>
      <c r="F231" s="203" t="s">
        <v>528</v>
      </c>
      <c r="G231" s="204" t="s">
        <v>166</v>
      </c>
      <c r="H231" s="205">
        <v>25</v>
      </c>
      <c r="I231" s="206"/>
      <c r="J231" s="207"/>
      <c r="K231" s="208">
        <f t="shared" si="53"/>
        <v>0</v>
      </c>
      <c r="L231" s="203" t="s">
        <v>1</v>
      </c>
      <c r="M231" s="209"/>
      <c r="N231" s="210" t="s">
        <v>1</v>
      </c>
      <c r="O231" s="195" t="s">
        <v>41</v>
      </c>
      <c r="P231" s="196">
        <f t="shared" si="54"/>
        <v>0</v>
      </c>
      <c r="Q231" s="196">
        <f t="shared" si="55"/>
        <v>0</v>
      </c>
      <c r="R231" s="196">
        <f t="shared" si="56"/>
        <v>0</v>
      </c>
      <c r="S231" s="69"/>
      <c r="T231" s="197">
        <f t="shared" si="57"/>
        <v>0</v>
      </c>
      <c r="U231" s="197">
        <v>0</v>
      </c>
      <c r="V231" s="197">
        <f t="shared" si="58"/>
        <v>0</v>
      </c>
      <c r="W231" s="197">
        <v>0</v>
      </c>
      <c r="X231" s="198">
        <f t="shared" si="59"/>
        <v>0</v>
      </c>
      <c r="Y231" s="32"/>
      <c r="Z231" s="32"/>
      <c r="AA231" s="32"/>
      <c r="AB231" s="32"/>
      <c r="AC231" s="32"/>
      <c r="AD231" s="32"/>
      <c r="AE231" s="32"/>
      <c r="AR231" s="199" t="s">
        <v>216</v>
      </c>
      <c r="AT231" s="199" t="s">
        <v>213</v>
      </c>
      <c r="AU231" s="199" t="s">
        <v>88</v>
      </c>
      <c r="AY231" s="15" t="s">
        <v>148</v>
      </c>
      <c r="BE231" s="200">
        <f t="shared" si="60"/>
        <v>0</v>
      </c>
      <c r="BF231" s="200">
        <f t="shared" si="61"/>
        <v>0</v>
      </c>
      <c r="BG231" s="200">
        <f t="shared" si="62"/>
        <v>0</v>
      </c>
      <c r="BH231" s="200">
        <f t="shared" si="63"/>
        <v>0</v>
      </c>
      <c r="BI231" s="200">
        <f t="shared" si="64"/>
        <v>0</v>
      </c>
      <c r="BJ231" s="15" t="s">
        <v>86</v>
      </c>
      <c r="BK231" s="200">
        <f t="shared" si="65"/>
        <v>0</v>
      </c>
      <c r="BL231" s="15" t="s">
        <v>210</v>
      </c>
      <c r="BM231" s="199" t="s">
        <v>529</v>
      </c>
    </row>
    <row r="232" spans="1:65" s="2" customFormat="1" ht="16.5" customHeight="1">
      <c r="A232" s="32"/>
      <c r="B232" s="33"/>
      <c r="C232" s="201" t="s">
        <v>530</v>
      </c>
      <c r="D232" s="201" t="s">
        <v>213</v>
      </c>
      <c r="E232" s="202" t="s">
        <v>531</v>
      </c>
      <c r="F232" s="203" t="s">
        <v>532</v>
      </c>
      <c r="G232" s="204" t="s">
        <v>166</v>
      </c>
      <c r="H232" s="205">
        <v>30</v>
      </c>
      <c r="I232" s="206"/>
      <c r="J232" s="207"/>
      <c r="K232" s="208">
        <f t="shared" si="53"/>
        <v>0</v>
      </c>
      <c r="L232" s="203" t="s">
        <v>1</v>
      </c>
      <c r="M232" s="209"/>
      <c r="N232" s="210" t="s">
        <v>1</v>
      </c>
      <c r="O232" s="195" t="s">
        <v>41</v>
      </c>
      <c r="P232" s="196">
        <f t="shared" si="54"/>
        <v>0</v>
      </c>
      <c r="Q232" s="196">
        <f t="shared" si="55"/>
        <v>0</v>
      </c>
      <c r="R232" s="196">
        <f t="shared" si="56"/>
        <v>0</v>
      </c>
      <c r="S232" s="69"/>
      <c r="T232" s="197">
        <f t="shared" si="57"/>
        <v>0</v>
      </c>
      <c r="U232" s="197">
        <v>0</v>
      </c>
      <c r="V232" s="197">
        <f t="shared" si="58"/>
        <v>0</v>
      </c>
      <c r="W232" s="197">
        <v>0</v>
      </c>
      <c r="X232" s="198">
        <f t="shared" si="59"/>
        <v>0</v>
      </c>
      <c r="Y232" s="32"/>
      <c r="Z232" s="32"/>
      <c r="AA232" s="32"/>
      <c r="AB232" s="32"/>
      <c r="AC232" s="32"/>
      <c r="AD232" s="32"/>
      <c r="AE232" s="32"/>
      <c r="AR232" s="199" t="s">
        <v>216</v>
      </c>
      <c r="AT232" s="199" t="s">
        <v>213</v>
      </c>
      <c r="AU232" s="199" t="s">
        <v>88</v>
      </c>
      <c r="AY232" s="15" t="s">
        <v>148</v>
      </c>
      <c r="BE232" s="200">
        <f t="shared" si="60"/>
        <v>0</v>
      </c>
      <c r="BF232" s="200">
        <f t="shared" si="61"/>
        <v>0</v>
      </c>
      <c r="BG232" s="200">
        <f t="shared" si="62"/>
        <v>0</v>
      </c>
      <c r="BH232" s="200">
        <f t="shared" si="63"/>
        <v>0</v>
      </c>
      <c r="BI232" s="200">
        <f t="shared" si="64"/>
        <v>0</v>
      </c>
      <c r="BJ232" s="15" t="s">
        <v>86</v>
      </c>
      <c r="BK232" s="200">
        <f t="shared" si="65"/>
        <v>0</v>
      </c>
      <c r="BL232" s="15" t="s">
        <v>210</v>
      </c>
      <c r="BM232" s="199" t="s">
        <v>533</v>
      </c>
    </row>
    <row r="233" spans="1:65" s="2" customFormat="1" ht="16.5" customHeight="1">
      <c r="A233" s="32"/>
      <c r="B233" s="33"/>
      <c r="C233" s="201" t="s">
        <v>534</v>
      </c>
      <c r="D233" s="201" t="s">
        <v>213</v>
      </c>
      <c r="E233" s="202" t="s">
        <v>535</v>
      </c>
      <c r="F233" s="203" t="s">
        <v>536</v>
      </c>
      <c r="G233" s="204" t="s">
        <v>166</v>
      </c>
      <c r="H233" s="205">
        <v>25</v>
      </c>
      <c r="I233" s="206"/>
      <c r="J233" s="207"/>
      <c r="K233" s="208">
        <f t="shared" si="53"/>
        <v>0</v>
      </c>
      <c r="L233" s="203" t="s">
        <v>1</v>
      </c>
      <c r="M233" s="209"/>
      <c r="N233" s="210" t="s">
        <v>1</v>
      </c>
      <c r="O233" s="195" t="s">
        <v>41</v>
      </c>
      <c r="P233" s="196">
        <f t="shared" si="54"/>
        <v>0</v>
      </c>
      <c r="Q233" s="196">
        <f t="shared" si="55"/>
        <v>0</v>
      </c>
      <c r="R233" s="196">
        <f t="shared" si="56"/>
        <v>0</v>
      </c>
      <c r="S233" s="69"/>
      <c r="T233" s="197">
        <f t="shared" si="57"/>
        <v>0</v>
      </c>
      <c r="U233" s="197">
        <v>0</v>
      </c>
      <c r="V233" s="197">
        <f t="shared" si="58"/>
        <v>0</v>
      </c>
      <c r="W233" s="197">
        <v>0</v>
      </c>
      <c r="X233" s="198">
        <f t="shared" si="59"/>
        <v>0</v>
      </c>
      <c r="Y233" s="32"/>
      <c r="Z233" s="32"/>
      <c r="AA233" s="32"/>
      <c r="AB233" s="32"/>
      <c r="AC233" s="32"/>
      <c r="AD233" s="32"/>
      <c r="AE233" s="32"/>
      <c r="AR233" s="199" t="s">
        <v>216</v>
      </c>
      <c r="AT233" s="199" t="s">
        <v>213</v>
      </c>
      <c r="AU233" s="199" t="s">
        <v>88</v>
      </c>
      <c r="AY233" s="15" t="s">
        <v>148</v>
      </c>
      <c r="BE233" s="200">
        <f t="shared" si="60"/>
        <v>0</v>
      </c>
      <c r="BF233" s="200">
        <f t="shared" si="61"/>
        <v>0</v>
      </c>
      <c r="BG233" s="200">
        <f t="shared" si="62"/>
        <v>0</v>
      </c>
      <c r="BH233" s="200">
        <f t="shared" si="63"/>
        <v>0</v>
      </c>
      <c r="BI233" s="200">
        <f t="shared" si="64"/>
        <v>0</v>
      </c>
      <c r="BJ233" s="15" t="s">
        <v>86</v>
      </c>
      <c r="BK233" s="200">
        <f t="shared" si="65"/>
        <v>0</v>
      </c>
      <c r="BL233" s="15" t="s">
        <v>210</v>
      </c>
      <c r="BM233" s="199" t="s">
        <v>537</v>
      </c>
    </row>
    <row r="234" spans="1:65" s="2" customFormat="1" ht="33" customHeight="1">
      <c r="A234" s="32"/>
      <c r="B234" s="33"/>
      <c r="C234" s="187" t="s">
        <v>538</v>
      </c>
      <c r="D234" s="187" t="s">
        <v>151</v>
      </c>
      <c r="E234" s="188" t="s">
        <v>539</v>
      </c>
      <c r="F234" s="189" t="s">
        <v>540</v>
      </c>
      <c r="G234" s="190" t="s">
        <v>166</v>
      </c>
      <c r="H234" s="191">
        <v>28</v>
      </c>
      <c r="I234" s="192"/>
      <c r="J234" s="192"/>
      <c r="K234" s="193">
        <f t="shared" si="53"/>
        <v>0</v>
      </c>
      <c r="L234" s="189" t="s">
        <v>155</v>
      </c>
      <c r="M234" s="37"/>
      <c r="N234" s="194" t="s">
        <v>1</v>
      </c>
      <c r="O234" s="195" t="s">
        <v>41</v>
      </c>
      <c r="P234" s="196">
        <f t="shared" si="54"/>
        <v>0</v>
      </c>
      <c r="Q234" s="196">
        <f t="shared" si="55"/>
        <v>0</v>
      </c>
      <c r="R234" s="196">
        <f t="shared" si="56"/>
        <v>0</v>
      </c>
      <c r="S234" s="69"/>
      <c r="T234" s="197">
        <f t="shared" si="57"/>
        <v>0</v>
      </c>
      <c r="U234" s="197">
        <v>0</v>
      </c>
      <c r="V234" s="197">
        <f t="shared" si="58"/>
        <v>0</v>
      </c>
      <c r="W234" s="197">
        <v>0</v>
      </c>
      <c r="X234" s="198">
        <f t="shared" si="59"/>
        <v>0</v>
      </c>
      <c r="Y234" s="32"/>
      <c r="Z234" s="32"/>
      <c r="AA234" s="32"/>
      <c r="AB234" s="32"/>
      <c r="AC234" s="32"/>
      <c r="AD234" s="32"/>
      <c r="AE234" s="32"/>
      <c r="AR234" s="199" t="s">
        <v>210</v>
      </c>
      <c r="AT234" s="199" t="s">
        <v>151</v>
      </c>
      <c r="AU234" s="199" t="s">
        <v>88</v>
      </c>
      <c r="AY234" s="15" t="s">
        <v>148</v>
      </c>
      <c r="BE234" s="200">
        <f t="shared" si="60"/>
        <v>0</v>
      </c>
      <c r="BF234" s="200">
        <f t="shared" si="61"/>
        <v>0</v>
      </c>
      <c r="BG234" s="200">
        <f t="shared" si="62"/>
        <v>0</v>
      </c>
      <c r="BH234" s="200">
        <f t="shared" si="63"/>
        <v>0</v>
      </c>
      <c r="BI234" s="200">
        <f t="shared" si="64"/>
        <v>0</v>
      </c>
      <c r="BJ234" s="15" t="s">
        <v>86</v>
      </c>
      <c r="BK234" s="200">
        <f t="shared" si="65"/>
        <v>0</v>
      </c>
      <c r="BL234" s="15" t="s">
        <v>210</v>
      </c>
      <c r="BM234" s="199" t="s">
        <v>541</v>
      </c>
    </row>
    <row r="235" spans="1:65" s="2" customFormat="1" ht="24.2" customHeight="1">
      <c r="A235" s="32"/>
      <c r="B235" s="33"/>
      <c r="C235" s="201" t="s">
        <v>542</v>
      </c>
      <c r="D235" s="201" t="s">
        <v>213</v>
      </c>
      <c r="E235" s="202" t="s">
        <v>543</v>
      </c>
      <c r="F235" s="203" t="s">
        <v>544</v>
      </c>
      <c r="G235" s="204" t="s">
        <v>166</v>
      </c>
      <c r="H235" s="205">
        <v>28</v>
      </c>
      <c r="I235" s="206"/>
      <c r="J235" s="207"/>
      <c r="K235" s="208">
        <f t="shared" si="53"/>
        <v>0</v>
      </c>
      <c r="L235" s="203" t="s">
        <v>1</v>
      </c>
      <c r="M235" s="209"/>
      <c r="N235" s="210" t="s">
        <v>1</v>
      </c>
      <c r="O235" s="195" t="s">
        <v>41</v>
      </c>
      <c r="P235" s="196">
        <f t="shared" si="54"/>
        <v>0</v>
      </c>
      <c r="Q235" s="196">
        <f t="shared" si="55"/>
        <v>0</v>
      </c>
      <c r="R235" s="196">
        <f t="shared" si="56"/>
        <v>0</v>
      </c>
      <c r="S235" s="69"/>
      <c r="T235" s="197">
        <f t="shared" si="57"/>
        <v>0</v>
      </c>
      <c r="U235" s="197">
        <v>0</v>
      </c>
      <c r="V235" s="197">
        <f t="shared" si="58"/>
        <v>0</v>
      </c>
      <c r="W235" s="197">
        <v>0</v>
      </c>
      <c r="X235" s="198">
        <f t="shared" si="59"/>
        <v>0</v>
      </c>
      <c r="Y235" s="32"/>
      <c r="Z235" s="32"/>
      <c r="AA235" s="32"/>
      <c r="AB235" s="32"/>
      <c r="AC235" s="32"/>
      <c r="AD235" s="32"/>
      <c r="AE235" s="32"/>
      <c r="AR235" s="199" t="s">
        <v>216</v>
      </c>
      <c r="AT235" s="199" t="s">
        <v>213</v>
      </c>
      <c r="AU235" s="199" t="s">
        <v>88</v>
      </c>
      <c r="AY235" s="15" t="s">
        <v>148</v>
      </c>
      <c r="BE235" s="200">
        <f t="shared" si="60"/>
        <v>0</v>
      </c>
      <c r="BF235" s="200">
        <f t="shared" si="61"/>
        <v>0</v>
      </c>
      <c r="BG235" s="200">
        <f t="shared" si="62"/>
        <v>0</v>
      </c>
      <c r="BH235" s="200">
        <f t="shared" si="63"/>
        <v>0</v>
      </c>
      <c r="BI235" s="200">
        <f t="shared" si="64"/>
        <v>0</v>
      </c>
      <c r="BJ235" s="15" t="s">
        <v>86</v>
      </c>
      <c r="BK235" s="200">
        <f t="shared" si="65"/>
        <v>0</v>
      </c>
      <c r="BL235" s="15" t="s">
        <v>210</v>
      </c>
      <c r="BM235" s="199" t="s">
        <v>545</v>
      </c>
    </row>
    <row r="236" spans="1:65" s="2" customFormat="1" ht="16.5" customHeight="1">
      <c r="A236" s="32"/>
      <c r="B236" s="33"/>
      <c r="C236" s="201" t="s">
        <v>546</v>
      </c>
      <c r="D236" s="201" t="s">
        <v>213</v>
      </c>
      <c r="E236" s="202" t="s">
        <v>547</v>
      </c>
      <c r="F236" s="203" t="s">
        <v>548</v>
      </c>
      <c r="G236" s="204" t="s">
        <v>171</v>
      </c>
      <c r="H236" s="205">
        <v>84</v>
      </c>
      <c r="I236" s="206"/>
      <c r="J236" s="207"/>
      <c r="K236" s="208">
        <f t="shared" si="53"/>
        <v>0</v>
      </c>
      <c r="L236" s="203" t="s">
        <v>1</v>
      </c>
      <c r="M236" s="209"/>
      <c r="N236" s="210" t="s">
        <v>1</v>
      </c>
      <c r="O236" s="195" t="s">
        <v>41</v>
      </c>
      <c r="P236" s="196">
        <f t="shared" si="54"/>
        <v>0</v>
      </c>
      <c r="Q236" s="196">
        <f t="shared" si="55"/>
        <v>0</v>
      </c>
      <c r="R236" s="196">
        <f t="shared" si="56"/>
        <v>0</v>
      </c>
      <c r="S236" s="69"/>
      <c r="T236" s="197">
        <f t="shared" si="57"/>
        <v>0</v>
      </c>
      <c r="U236" s="197">
        <v>0</v>
      </c>
      <c r="V236" s="197">
        <f t="shared" si="58"/>
        <v>0</v>
      </c>
      <c r="W236" s="197">
        <v>0</v>
      </c>
      <c r="X236" s="198">
        <f t="shared" si="59"/>
        <v>0</v>
      </c>
      <c r="Y236" s="32"/>
      <c r="Z236" s="32"/>
      <c r="AA236" s="32"/>
      <c r="AB236" s="32"/>
      <c r="AC236" s="32"/>
      <c r="AD236" s="32"/>
      <c r="AE236" s="32"/>
      <c r="AR236" s="199" t="s">
        <v>216</v>
      </c>
      <c r="AT236" s="199" t="s">
        <v>213</v>
      </c>
      <c r="AU236" s="199" t="s">
        <v>88</v>
      </c>
      <c r="AY236" s="15" t="s">
        <v>148</v>
      </c>
      <c r="BE236" s="200">
        <f t="shared" si="60"/>
        <v>0</v>
      </c>
      <c r="BF236" s="200">
        <f t="shared" si="61"/>
        <v>0</v>
      </c>
      <c r="BG236" s="200">
        <f t="shared" si="62"/>
        <v>0</v>
      </c>
      <c r="BH236" s="200">
        <f t="shared" si="63"/>
        <v>0</v>
      </c>
      <c r="BI236" s="200">
        <f t="shared" si="64"/>
        <v>0</v>
      </c>
      <c r="BJ236" s="15" t="s">
        <v>86</v>
      </c>
      <c r="BK236" s="200">
        <f t="shared" si="65"/>
        <v>0</v>
      </c>
      <c r="BL236" s="15" t="s">
        <v>210</v>
      </c>
      <c r="BM236" s="199" t="s">
        <v>549</v>
      </c>
    </row>
    <row r="237" spans="1:65" s="2" customFormat="1" ht="16.5" customHeight="1">
      <c r="A237" s="32"/>
      <c r="B237" s="33"/>
      <c r="C237" s="201" t="s">
        <v>550</v>
      </c>
      <c r="D237" s="201" t="s">
        <v>213</v>
      </c>
      <c r="E237" s="202" t="s">
        <v>551</v>
      </c>
      <c r="F237" s="203" t="s">
        <v>552</v>
      </c>
      <c r="G237" s="204" t="s">
        <v>166</v>
      </c>
      <c r="H237" s="205">
        <v>28</v>
      </c>
      <c r="I237" s="206"/>
      <c r="J237" s="207"/>
      <c r="K237" s="208">
        <f t="shared" si="53"/>
        <v>0</v>
      </c>
      <c r="L237" s="203" t="s">
        <v>1</v>
      </c>
      <c r="M237" s="209"/>
      <c r="N237" s="210" t="s">
        <v>1</v>
      </c>
      <c r="O237" s="195" t="s">
        <v>41</v>
      </c>
      <c r="P237" s="196">
        <f t="shared" si="54"/>
        <v>0</v>
      </c>
      <c r="Q237" s="196">
        <f t="shared" si="55"/>
        <v>0</v>
      </c>
      <c r="R237" s="196">
        <f t="shared" si="56"/>
        <v>0</v>
      </c>
      <c r="S237" s="69"/>
      <c r="T237" s="197">
        <f t="shared" si="57"/>
        <v>0</v>
      </c>
      <c r="U237" s="197">
        <v>5.2999999999999998E-4</v>
      </c>
      <c r="V237" s="197">
        <f t="shared" si="58"/>
        <v>1.4839999999999999E-2</v>
      </c>
      <c r="W237" s="197">
        <v>0</v>
      </c>
      <c r="X237" s="198">
        <f t="shared" si="59"/>
        <v>0</v>
      </c>
      <c r="Y237" s="32"/>
      <c r="Z237" s="32"/>
      <c r="AA237" s="32"/>
      <c r="AB237" s="32"/>
      <c r="AC237" s="32"/>
      <c r="AD237" s="32"/>
      <c r="AE237" s="32"/>
      <c r="AR237" s="199" t="s">
        <v>216</v>
      </c>
      <c r="AT237" s="199" t="s">
        <v>213</v>
      </c>
      <c r="AU237" s="199" t="s">
        <v>88</v>
      </c>
      <c r="AY237" s="15" t="s">
        <v>148</v>
      </c>
      <c r="BE237" s="200">
        <f t="shared" si="60"/>
        <v>0</v>
      </c>
      <c r="BF237" s="200">
        <f t="shared" si="61"/>
        <v>0</v>
      </c>
      <c r="BG237" s="200">
        <f t="shared" si="62"/>
        <v>0</v>
      </c>
      <c r="BH237" s="200">
        <f t="shared" si="63"/>
        <v>0</v>
      </c>
      <c r="BI237" s="200">
        <f t="shared" si="64"/>
        <v>0</v>
      </c>
      <c r="BJ237" s="15" t="s">
        <v>86</v>
      </c>
      <c r="BK237" s="200">
        <f t="shared" si="65"/>
        <v>0</v>
      </c>
      <c r="BL237" s="15" t="s">
        <v>210</v>
      </c>
      <c r="BM237" s="199" t="s">
        <v>553</v>
      </c>
    </row>
    <row r="238" spans="1:65" s="2" customFormat="1" ht="16.5" customHeight="1">
      <c r="A238" s="32"/>
      <c r="B238" s="33"/>
      <c r="C238" s="201" t="s">
        <v>554</v>
      </c>
      <c r="D238" s="201" t="s">
        <v>213</v>
      </c>
      <c r="E238" s="202" t="s">
        <v>555</v>
      </c>
      <c r="F238" s="203" t="s">
        <v>556</v>
      </c>
      <c r="G238" s="204" t="s">
        <v>171</v>
      </c>
      <c r="H238" s="205">
        <v>78</v>
      </c>
      <c r="I238" s="206"/>
      <c r="J238" s="207"/>
      <c r="K238" s="208">
        <f t="shared" si="53"/>
        <v>0</v>
      </c>
      <c r="L238" s="203" t="s">
        <v>1</v>
      </c>
      <c r="M238" s="209"/>
      <c r="N238" s="210" t="s">
        <v>1</v>
      </c>
      <c r="O238" s="195" t="s">
        <v>41</v>
      </c>
      <c r="P238" s="196">
        <f t="shared" si="54"/>
        <v>0</v>
      </c>
      <c r="Q238" s="196">
        <f t="shared" si="55"/>
        <v>0</v>
      </c>
      <c r="R238" s="196">
        <f t="shared" si="56"/>
        <v>0</v>
      </c>
      <c r="S238" s="69"/>
      <c r="T238" s="197">
        <f t="shared" si="57"/>
        <v>0</v>
      </c>
      <c r="U238" s="197">
        <v>0</v>
      </c>
      <c r="V238" s="197">
        <f t="shared" si="58"/>
        <v>0</v>
      </c>
      <c r="W238" s="197">
        <v>0</v>
      </c>
      <c r="X238" s="198">
        <f t="shared" si="59"/>
        <v>0</v>
      </c>
      <c r="Y238" s="32"/>
      <c r="Z238" s="32"/>
      <c r="AA238" s="32"/>
      <c r="AB238" s="32"/>
      <c r="AC238" s="32"/>
      <c r="AD238" s="32"/>
      <c r="AE238" s="32"/>
      <c r="AR238" s="199" t="s">
        <v>216</v>
      </c>
      <c r="AT238" s="199" t="s">
        <v>213</v>
      </c>
      <c r="AU238" s="199" t="s">
        <v>88</v>
      </c>
      <c r="AY238" s="15" t="s">
        <v>148</v>
      </c>
      <c r="BE238" s="200">
        <f t="shared" si="60"/>
        <v>0</v>
      </c>
      <c r="BF238" s="200">
        <f t="shared" si="61"/>
        <v>0</v>
      </c>
      <c r="BG238" s="200">
        <f t="shared" si="62"/>
        <v>0</v>
      </c>
      <c r="BH238" s="200">
        <f t="shared" si="63"/>
        <v>0</v>
      </c>
      <c r="BI238" s="200">
        <f t="shared" si="64"/>
        <v>0</v>
      </c>
      <c r="BJ238" s="15" t="s">
        <v>86</v>
      </c>
      <c r="BK238" s="200">
        <f t="shared" si="65"/>
        <v>0</v>
      </c>
      <c r="BL238" s="15" t="s">
        <v>210</v>
      </c>
      <c r="BM238" s="199" t="s">
        <v>557</v>
      </c>
    </row>
    <row r="239" spans="1:65" s="2" customFormat="1" ht="16.5" customHeight="1">
      <c r="A239" s="32"/>
      <c r="B239" s="33"/>
      <c r="C239" s="201" t="s">
        <v>558</v>
      </c>
      <c r="D239" s="201" t="s">
        <v>213</v>
      </c>
      <c r="E239" s="202" t="s">
        <v>559</v>
      </c>
      <c r="F239" s="203" t="s">
        <v>560</v>
      </c>
      <c r="G239" s="204" t="s">
        <v>171</v>
      </c>
      <c r="H239" s="205">
        <v>3</v>
      </c>
      <c r="I239" s="206"/>
      <c r="J239" s="207"/>
      <c r="K239" s="208">
        <f t="shared" si="53"/>
        <v>0</v>
      </c>
      <c r="L239" s="203" t="s">
        <v>1</v>
      </c>
      <c r="M239" s="209"/>
      <c r="N239" s="210" t="s">
        <v>1</v>
      </c>
      <c r="O239" s="195" t="s">
        <v>41</v>
      </c>
      <c r="P239" s="196">
        <f t="shared" si="54"/>
        <v>0</v>
      </c>
      <c r="Q239" s="196">
        <f t="shared" si="55"/>
        <v>0</v>
      </c>
      <c r="R239" s="196">
        <f t="shared" si="56"/>
        <v>0</v>
      </c>
      <c r="S239" s="69"/>
      <c r="T239" s="197">
        <f t="shared" si="57"/>
        <v>0</v>
      </c>
      <c r="U239" s="197">
        <v>0</v>
      </c>
      <c r="V239" s="197">
        <f t="shared" si="58"/>
        <v>0</v>
      </c>
      <c r="W239" s="197">
        <v>0</v>
      </c>
      <c r="X239" s="198">
        <f t="shared" si="59"/>
        <v>0</v>
      </c>
      <c r="Y239" s="32"/>
      <c r="Z239" s="32"/>
      <c r="AA239" s="32"/>
      <c r="AB239" s="32"/>
      <c r="AC239" s="32"/>
      <c r="AD239" s="32"/>
      <c r="AE239" s="32"/>
      <c r="AR239" s="199" t="s">
        <v>216</v>
      </c>
      <c r="AT239" s="199" t="s">
        <v>213</v>
      </c>
      <c r="AU239" s="199" t="s">
        <v>88</v>
      </c>
      <c r="AY239" s="15" t="s">
        <v>148</v>
      </c>
      <c r="BE239" s="200">
        <f t="shared" si="60"/>
        <v>0</v>
      </c>
      <c r="BF239" s="200">
        <f t="shared" si="61"/>
        <v>0</v>
      </c>
      <c r="BG239" s="200">
        <f t="shared" si="62"/>
        <v>0</v>
      </c>
      <c r="BH239" s="200">
        <f t="shared" si="63"/>
        <v>0</v>
      </c>
      <c r="BI239" s="200">
        <f t="shared" si="64"/>
        <v>0</v>
      </c>
      <c r="BJ239" s="15" t="s">
        <v>86</v>
      </c>
      <c r="BK239" s="200">
        <f t="shared" si="65"/>
        <v>0</v>
      </c>
      <c r="BL239" s="15" t="s">
        <v>210</v>
      </c>
      <c r="BM239" s="199" t="s">
        <v>561</v>
      </c>
    </row>
    <row r="240" spans="1:65" s="2" customFormat="1" ht="16.5" customHeight="1">
      <c r="A240" s="32"/>
      <c r="B240" s="33"/>
      <c r="C240" s="201" t="s">
        <v>562</v>
      </c>
      <c r="D240" s="201" t="s">
        <v>213</v>
      </c>
      <c r="E240" s="202" t="s">
        <v>563</v>
      </c>
      <c r="F240" s="203" t="s">
        <v>564</v>
      </c>
      <c r="G240" s="204" t="s">
        <v>171</v>
      </c>
      <c r="H240" s="205">
        <v>1</v>
      </c>
      <c r="I240" s="206"/>
      <c r="J240" s="207"/>
      <c r="K240" s="208">
        <f t="shared" si="53"/>
        <v>0</v>
      </c>
      <c r="L240" s="203" t="s">
        <v>1</v>
      </c>
      <c r="M240" s="209"/>
      <c r="N240" s="210" t="s">
        <v>1</v>
      </c>
      <c r="O240" s="195" t="s">
        <v>41</v>
      </c>
      <c r="P240" s="196">
        <f t="shared" si="54"/>
        <v>0</v>
      </c>
      <c r="Q240" s="196">
        <f t="shared" si="55"/>
        <v>0</v>
      </c>
      <c r="R240" s="196">
        <f t="shared" si="56"/>
        <v>0</v>
      </c>
      <c r="S240" s="69"/>
      <c r="T240" s="197">
        <f t="shared" si="57"/>
        <v>0</v>
      </c>
      <c r="U240" s="197">
        <v>1.14E-3</v>
      </c>
      <c r="V240" s="197">
        <f t="shared" si="58"/>
        <v>1.14E-3</v>
      </c>
      <c r="W240" s="197">
        <v>0</v>
      </c>
      <c r="X240" s="198">
        <f t="shared" si="59"/>
        <v>0</v>
      </c>
      <c r="Y240" s="32"/>
      <c r="Z240" s="32"/>
      <c r="AA240" s="32"/>
      <c r="AB240" s="32"/>
      <c r="AC240" s="32"/>
      <c r="AD240" s="32"/>
      <c r="AE240" s="32"/>
      <c r="AR240" s="199" t="s">
        <v>216</v>
      </c>
      <c r="AT240" s="199" t="s">
        <v>213</v>
      </c>
      <c r="AU240" s="199" t="s">
        <v>88</v>
      </c>
      <c r="AY240" s="15" t="s">
        <v>148</v>
      </c>
      <c r="BE240" s="200">
        <f t="shared" si="60"/>
        <v>0</v>
      </c>
      <c r="BF240" s="200">
        <f t="shared" si="61"/>
        <v>0</v>
      </c>
      <c r="BG240" s="200">
        <f t="shared" si="62"/>
        <v>0</v>
      </c>
      <c r="BH240" s="200">
        <f t="shared" si="63"/>
        <v>0</v>
      </c>
      <c r="BI240" s="200">
        <f t="shared" si="64"/>
        <v>0</v>
      </c>
      <c r="BJ240" s="15" t="s">
        <v>86</v>
      </c>
      <c r="BK240" s="200">
        <f t="shared" si="65"/>
        <v>0</v>
      </c>
      <c r="BL240" s="15" t="s">
        <v>210</v>
      </c>
      <c r="BM240" s="199" t="s">
        <v>565</v>
      </c>
    </row>
    <row r="241" spans="1:65" s="2" customFormat="1" ht="16.5" customHeight="1">
      <c r="A241" s="32"/>
      <c r="B241" s="33"/>
      <c r="C241" s="201" t="s">
        <v>566</v>
      </c>
      <c r="D241" s="201" t="s">
        <v>213</v>
      </c>
      <c r="E241" s="202" t="s">
        <v>567</v>
      </c>
      <c r="F241" s="203" t="s">
        <v>568</v>
      </c>
      <c r="G241" s="204" t="s">
        <v>171</v>
      </c>
      <c r="H241" s="205">
        <v>1</v>
      </c>
      <c r="I241" s="206"/>
      <c r="J241" s="207"/>
      <c r="K241" s="208">
        <f t="shared" si="53"/>
        <v>0</v>
      </c>
      <c r="L241" s="203" t="s">
        <v>1</v>
      </c>
      <c r="M241" s="209"/>
      <c r="N241" s="210" t="s">
        <v>1</v>
      </c>
      <c r="O241" s="195" t="s">
        <v>41</v>
      </c>
      <c r="P241" s="196">
        <f t="shared" si="54"/>
        <v>0</v>
      </c>
      <c r="Q241" s="196">
        <f t="shared" si="55"/>
        <v>0</v>
      </c>
      <c r="R241" s="196">
        <f t="shared" si="56"/>
        <v>0</v>
      </c>
      <c r="S241" s="69"/>
      <c r="T241" s="197">
        <f t="shared" si="57"/>
        <v>0</v>
      </c>
      <c r="U241" s="197">
        <v>3.8000000000000002E-4</v>
      </c>
      <c r="V241" s="197">
        <f t="shared" si="58"/>
        <v>3.8000000000000002E-4</v>
      </c>
      <c r="W241" s="197">
        <v>0</v>
      </c>
      <c r="X241" s="198">
        <f t="shared" si="59"/>
        <v>0</v>
      </c>
      <c r="Y241" s="32"/>
      <c r="Z241" s="32"/>
      <c r="AA241" s="32"/>
      <c r="AB241" s="32"/>
      <c r="AC241" s="32"/>
      <c r="AD241" s="32"/>
      <c r="AE241" s="32"/>
      <c r="AR241" s="199" t="s">
        <v>216</v>
      </c>
      <c r="AT241" s="199" t="s">
        <v>213</v>
      </c>
      <c r="AU241" s="199" t="s">
        <v>88</v>
      </c>
      <c r="AY241" s="15" t="s">
        <v>148</v>
      </c>
      <c r="BE241" s="200">
        <f t="shared" si="60"/>
        <v>0</v>
      </c>
      <c r="BF241" s="200">
        <f t="shared" si="61"/>
        <v>0</v>
      </c>
      <c r="BG241" s="200">
        <f t="shared" si="62"/>
        <v>0</v>
      </c>
      <c r="BH241" s="200">
        <f t="shared" si="63"/>
        <v>0</v>
      </c>
      <c r="BI241" s="200">
        <f t="shared" si="64"/>
        <v>0</v>
      </c>
      <c r="BJ241" s="15" t="s">
        <v>86</v>
      </c>
      <c r="BK241" s="200">
        <f t="shared" si="65"/>
        <v>0</v>
      </c>
      <c r="BL241" s="15" t="s">
        <v>210</v>
      </c>
      <c r="BM241" s="199" t="s">
        <v>569</v>
      </c>
    </row>
    <row r="242" spans="1:65" s="2" customFormat="1" ht="16.5" customHeight="1">
      <c r="A242" s="32"/>
      <c r="B242" s="33"/>
      <c r="C242" s="201" t="s">
        <v>570</v>
      </c>
      <c r="D242" s="201" t="s">
        <v>213</v>
      </c>
      <c r="E242" s="202" t="s">
        <v>571</v>
      </c>
      <c r="F242" s="203" t="s">
        <v>572</v>
      </c>
      <c r="G242" s="204" t="s">
        <v>166</v>
      </c>
      <c r="H242" s="205">
        <v>24</v>
      </c>
      <c r="I242" s="206"/>
      <c r="J242" s="207"/>
      <c r="K242" s="208">
        <f t="shared" si="53"/>
        <v>0</v>
      </c>
      <c r="L242" s="203" t="s">
        <v>1</v>
      </c>
      <c r="M242" s="209"/>
      <c r="N242" s="210" t="s">
        <v>1</v>
      </c>
      <c r="O242" s="195" t="s">
        <v>41</v>
      </c>
      <c r="P242" s="196">
        <f t="shared" si="54"/>
        <v>0</v>
      </c>
      <c r="Q242" s="196">
        <f t="shared" si="55"/>
        <v>0</v>
      </c>
      <c r="R242" s="196">
        <f t="shared" si="56"/>
        <v>0</v>
      </c>
      <c r="S242" s="69"/>
      <c r="T242" s="197">
        <f t="shared" si="57"/>
        <v>0</v>
      </c>
      <c r="U242" s="197">
        <v>0</v>
      </c>
      <c r="V242" s="197">
        <f t="shared" si="58"/>
        <v>0</v>
      </c>
      <c r="W242" s="197">
        <v>0</v>
      </c>
      <c r="X242" s="198">
        <f t="shared" si="59"/>
        <v>0</v>
      </c>
      <c r="Y242" s="32"/>
      <c r="Z242" s="32"/>
      <c r="AA242" s="32"/>
      <c r="AB242" s="32"/>
      <c r="AC242" s="32"/>
      <c r="AD242" s="32"/>
      <c r="AE242" s="32"/>
      <c r="AR242" s="199" t="s">
        <v>216</v>
      </c>
      <c r="AT242" s="199" t="s">
        <v>213</v>
      </c>
      <c r="AU242" s="199" t="s">
        <v>88</v>
      </c>
      <c r="AY242" s="15" t="s">
        <v>148</v>
      </c>
      <c r="BE242" s="200">
        <f t="shared" si="60"/>
        <v>0</v>
      </c>
      <c r="BF242" s="200">
        <f t="shared" si="61"/>
        <v>0</v>
      </c>
      <c r="BG242" s="200">
        <f t="shared" si="62"/>
        <v>0</v>
      </c>
      <c r="BH242" s="200">
        <f t="shared" si="63"/>
        <v>0</v>
      </c>
      <c r="BI242" s="200">
        <f t="shared" si="64"/>
        <v>0</v>
      </c>
      <c r="BJ242" s="15" t="s">
        <v>86</v>
      </c>
      <c r="BK242" s="200">
        <f t="shared" si="65"/>
        <v>0</v>
      </c>
      <c r="BL242" s="15" t="s">
        <v>210</v>
      </c>
      <c r="BM242" s="199" t="s">
        <v>573</v>
      </c>
    </row>
    <row r="243" spans="1:65" s="2" customFormat="1" ht="16.5" customHeight="1">
      <c r="A243" s="32"/>
      <c r="B243" s="33"/>
      <c r="C243" s="201" t="s">
        <v>574</v>
      </c>
      <c r="D243" s="201" t="s">
        <v>213</v>
      </c>
      <c r="E243" s="202" t="s">
        <v>575</v>
      </c>
      <c r="F243" s="203" t="s">
        <v>576</v>
      </c>
      <c r="G243" s="204" t="s">
        <v>171</v>
      </c>
      <c r="H243" s="205">
        <v>96</v>
      </c>
      <c r="I243" s="206"/>
      <c r="J243" s="207"/>
      <c r="K243" s="208">
        <f t="shared" si="53"/>
        <v>0</v>
      </c>
      <c r="L243" s="203" t="s">
        <v>1</v>
      </c>
      <c r="M243" s="209"/>
      <c r="N243" s="210" t="s">
        <v>1</v>
      </c>
      <c r="O243" s="195" t="s">
        <v>41</v>
      </c>
      <c r="P243" s="196">
        <f t="shared" si="54"/>
        <v>0</v>
      </c>
      <c r="Q243" s="196">
        <f t="shared" si="55"/>
        <v>0</v>
      </c>
      <c r="R243" s="196">
        <f t="shared" si="56"/>
        <v>0</v>
      </c>
      <c r="S243" s="69"/>
      <c r="T243" s="197">
        <f t="shared" si="57"/>
        <v>0</v>
      </c>
      <c r="U243" s="197">
        <v>0</v>
      </c>
      <c r="V243" s="197">
        <f t="shared" si="58"/>
        <v>0</v>
      </c>
      <c r="W243" s="197">
        <v>0</v>
      </c>
      <c r="X243" s="198">
        <f t="shared" si="59"/>
        <v>0</v>
      </c>
      <c r="Y243" s="32"/>
      <c r="Z243" s="32"/>
      <c r="AA243" s="32"/>
      <c r="AB243" s="32"/>
      <c r="AC243" s="32"/>
      <c r="AD243" s="32"/>
      <c r="AE243" s="32"/>
      <c r="AR243" s="199" t="s">
        <v>216</v>
      </c>
      <c r="AT243" s="199" t="s">
        <v>213</v>
      </c>
      <c r="AU243" s="199" t="s">
        <v>88</v>
      </c>
      <c r="AY243" s="15" t="s">
        <v>148</v>
      </c>
      <c r="BE243" s="200">
        <f t="shared" si="60"/>
        <v>0</v>
      </c>
      <c r="BF243" s="200">
        <f t="shared" si="61"/>
        <v>0</v>
      </c>
      <c r="BG243" s="200">
        <f t="shared" si="62"/>
        <v>0</v>
      </c>
      <c r="BH243" s="200">
        <f t="shared" si="63"/>
        <v>0</v>
      </c>
      <c r="BI243" s="200">
        <f t="shared" si="64"/>
        <v>0</v>
      </c>
      <c r="BJ243" s="15" t="s">
        <v>86</v>
      </c>
      <c r="BK243" s="200">
        <f t="shared" si="65"/>
        <v>0</v>
      </c>
      <c r="BL243" s="15" t="s">
        <v>210</v>
      </c>
      <c r="BM243" s="199" t="s">
        <v>577</v>
      </c>
    </row>
    <row r="244" spans="1:65" s="2" customFormat="1" ht="16.5" customHeight="1">
      <c r="A244" s="32"/>
      <c r="B244" s="33"/>
      <c r="C244" s="201" t="s">
        <v>578</v>
      </c>
      <c r="D244" s="201" t="s">
        <v>213</v>
      </c>
      <c r="E244" s="202" t="s">
        <v>579</v>
      </c>
      <c r="F244" s="203" t="s">
        <v>580</v>
      </c>
      <c r="G244" s="204" t="s">
        <v>171</v>
      </c>
      <c r="H244" s="205">
        <v>96</v>
      </c>
      <c r="I244" s="206"/>
      <c r="J244" s="207"/>
      <c r="K244" s="208">
        <f t="shared" si="53"/>
        <v>0</v>
      </c>
      <c r="L244" s="203" t="s">
        <v>1</v>
      </c>
      <c r="M244" s="209"/>
      <c r="N244" s="210" t="s">
        <v>1</v>
      </c>
      <c r="O244" s="195" t="s">
        <v>41</v>
      </c>
      <c r="P244" s="196">
        <f t="shared" si="54"/>
        <v>0</v>
      </c>
      <c r="Q244" s="196">
        <f t="shared" si="55"/>
        <v>0</v>
      </c>
      <c r="R244" s="196">
        <f t="shared" si="56"/>
        <v>0</v>
      </c>
      <c r="S244" s="69"/>
      <c r="T244" s="197">
        <f t="shared" si="57"/>
        <v>0</v>
      </c>
      <c r="U244" s="197">
        <v>0</v>
      </c>
      <c r="V244" s="197">
        <f t="shared" si="58"/>
        <v>0</v>
      </c>
      <c r="W244" s="197">
        <v>0</v>
      </c>
      <c r="X244" s="198">
        <f t="shared" si="59"/>
        <v>0</v>
      </c>
      <c r="Y244" s="32"/>
      <c r="Z244" s="32"/>
      <c r="AA244" s="32"/>
      <c r="AB244" s="32"/>
      <c r="AC244" s="32"/>
      <c r="AD244" s="32"/>
      <c r="AE244" s="32"/>
      <c r="AR244" s="199" t="s">
        <v>216</v>
      </c>
      <c r="AT244" s="199" t="s">
        <v>213</v>
      </c>
      <c r="AU244" s="199" t="s">
        <v>88</v>
      </c>
      <c r="AY244" s="15" t="s">
        <v>148</v>
      </c>
      <c r="BE244" s="200">
        <f t="shared" si="60"/>
        <v>0</v>
      </c>
      <c r="BF244" s="200">
        <f t="shared" si="61"/>
        <v>0</v>
      </c>
      <c r="BG244" s="200">
        <f t="shared" si="62"/>
        <v>0</v>
      </c>
      <c r="BH244" s="200">
        <f t="shared" si="63"/>
        <v>0</v>
      </c>
      <c r="BI244" s="200">
        <f t="shared" si="64"/>
        <v>0</v>
      </c>
      <c r="BJ244" s="15" t="s">
        <v>86</v>
      </c>
      <c r="BK244" s="200">
        <f t="shared" si="65"/>
        <v>0</v>
      </c>
      <c r="BL244" s="15" t="s">
        <v>210</v>
      </c>
      <c r="BM244" s="199" t="s">
        <v>581</v>
      </c>
    </row>
    <row r="245" spans="1:65" s="2" customFormat="1" ht="16.5" customHeight="1">
      <c r="A245" s="32"/>
      <c r="B245" s="33"/>
      <c r="C245" s="201" t="s">
        <v>582</v>
      </c>
      <c r="D245" s="201" t="s">
        <v>213</v>
      </c>
      <c r="E245" s="202" t="s">
        <v>583</v>
      </c>
      <c r="F245" s="203" t="s">
        <v>584</v>
      </c>
      <c r="G245" s="204" t="s">
        <v>171</v>
      </c>
      <c r="H245" s="205">
        <v>48</v>
      </c>
      <c r="I245" s="206"/>
      <c r="J245" s="207"/>
      <c r="K245" s="208">
        <f t="shared" si="53"/>
        <v>0</v>
      </c>
      <c r="L245" s="203" t="s">
        <v>1</v>
      </c>
      <c r="M245" s="209"/>
      <c r="N245" s="210" t="s">
        <v>1</v>
      </c>
      <c r="O245" s="195" t="s">
        <v>41</v>
      </c>
      <c r="P245" s="196">
        <f t="shared" si="54"/>
        <v>0</v>
      </c>
      <c r="Q245" s="196">
        <f t="shared" si="55"/>
        <v>0</v>
      </c>
      <c r="R245" s="196">
        <f t="shared" si="56"/>
        <v>0</v>
      </c>
      <c r="S245" s="69"/>
      <c r="T245" s="197">
        <f t="shared" si="57"/>
        <v>0</v>
      </c>
      <c r="U245" s="197">
        <v>0</v>
      </c>
      <c r="V245" s="197">
        <f t="shared" si="58"/>
        <v>0</v>
      </c>
      <c r="W245" s="197">
        <v>0</v>
      </c>
      <c r="X245" s="198">
        <f t="shared" si="59"/>
        <v>0</v>
      </c>
      <c r="Y245" s="32"/>
      <c r="Z245" s="32"/>
      <c r="AA245" s="32"/>
      <c r="AB245" s="32"/>
      <c r="AC245" s="32"/>
      <c r="AD245" s="32"/>
      <c r="AE245" s="32"/>
      <c r="AR245" s="199" t="s">
        <v>216</v>
      </c>
      <c r="AT245" s="199" t="s">
        <v>213</v>
      </c>
      <c r="AU245" s="199" t="s">
        <v>88</v>
      </c>
      <c r="AY245" s="15" t="s">
        <v>148</v>
      </c>
      <c r="BE245" s="200">
        <f t="shared" si="60"/>
        <v>0</v>
      </c>
      <c r="BF245" s="200">
        <f t="shared" si="61"/>
        <v>0</v>
      </c>
      <c r="BG245" s="200">
        <f t="shared" si="62"/>
        <v>0</v>
      </c>
      <c r="BH245" s="200">
        <f t="shared" si="63"/>
        <v>0</v>
      </c>
      <c r="BI245" s="200">
        <f t="shared" si="64"/>
        <v>0</v>
      </c>
      <c r="BJ245" s="15" t="s">
        <v>86</v>
      </c>
      <c r="BK245" s="200">
        <f t="shared" si="65"/>
        <v>0</v>
      </c>
      <c r="BL245" s="15" t="s">
        <v>210</v>
      </c>
      <c r="BM245" s="199" t="s">
        <v>585</v>
      </c>
    </row>
    <row r="246" spans="1:65" s="2" customFormat="1" ht="16.5" customHeight="1">
      <c r="A246" s="32"/>
      <c r="B246" s="33"/>
      <c r="C246" s="201" t="s">
        <v>586</v>
      </c>
      <c r="D246" s="201" t="s">
        <v>213</v>
      </c>
      <c r="E246" s="202" t="s">
        <v>587</v>
      </c>
      <c r="F246" s="203" t="s">
        <v>588</v>
      </c>
      <c r="G246" s="204" t="s">
        <v>171</v>
      </c>
      <c r="H246" s="205">
        <v>48</v>
      </c>
      <c r="I246" s="206"/>
      <c r="J246" s="207"/>
      <c r="K246" s="208">
        <f t="shared" si="53"/>
        <v>0</v>
      </c>
      <c r="L246" s="203" t="s">
        <v>1</v>
      </c>
      <c r="M246" s="209"/>
      <c r="N246" s="210" t="s">
        <v>1</v>
      </c>
      <c r="O246" s="195" t="s">
        <v>41</v>
      </c>
      <c r="P246" s="196">
        <f t="shared" si="54"/>
        <v>0</v>
      </c>
      <c r="Q246" s="196">
        <f t="shared" si="55"/>
        <v>0</v>
      </c>
      <c r="R246" s="196">
        <f t="shared" si="56"/>
        <v>0</v>
      </c>
      <c r="S246" s="69"/>
      <c r="T246" s="197">
        <f t="shared" si="57"/>
        <v>0</v>
      </c>
      <c r="U246" s="197">
        <v>0</v>
      </c>
      <c r="V246" s="197">
        <f t="shared" si="58"/>
        <v>0</v>
      </c>
      <c r="W246" s="197">
        <v>0</v>
      </c>
      <c r="X246" s="198">
        <f t="shared" si="59"/>
        <v>0</v>
      </c>
      <c r="Y246" s="32"/>
      <c r="Z246" s="32"/>
      <c r="AA246" s="32"/>
      <c r="AB246" s="32"/>
      <c r="AC246" s="32"/>
      <c r="AD246" s="32"/>
      <c r="AE246" s="32"/>
      <c r="AR246" s="199" t="s">
        <v>216</v>
      </c>
      <c r="AT246" s="199" t="s">
        <v>213</v>
      </c>
      <c r="AU246" s="199" t="s">
        <v>88</v>
      </c>
      <c r="AY246" s="15" t="s">
        <v>148</v>
      </c>
      <c r="BE246" s="200">
        <f t="shared" si="60"/>
        <v>0</v>
      </c>
      <c r="BF246" s="200">
        <f t="shared" si="61"/>
        <v>0</v>
      </c>
      <c r="BG246" s="200">
        <f t="shared" si="62"/>
        <v>0</v>
      </c>
      <c r="BH246" s="200">
        <f t="shared" si="63"/>
        <v>0</v>
      </c>
      <c r="BI246" s="200">
        <f t="shared" si="64"/>
        <v>0</v>
      </c>
      <c r="BJ246" s="15" t="s">
        <v>86</v>
      </c>
      <c r="BK246" s="200">
        <f t="shared" si="65"/>
        <v>0</v>
      </c>
      <c r="BL246" s="15" t="s">
        <v>210</v>
      </c>
      <c r="BM246" s="199" t="s">
        <v>589</v>
      </c>
    </row>
    <row r="247" spans="1:65" s="2" customFormat="1" ht="16.5" customHeight="1">
      <c r="A247" s="32"/>
      <c r="B247" s="33"/>
      <c r="C247" s="201" t="s">
        <v>590</v>
      </c>
      <c r="D247" s="201" t="s">
        <v>213</v>
      </c>
      <c r="E247" s="202" t="s">
        <v>591</v>
      </c>
      <c r="F247" s="203" t="s">
        <v>592</v>
      </c>
      <c r="G247" s="204" t="s">
        <v>166</v>
      </c>
      <c r="H247" s="205">
        <v>4.8</v>
      </c>
      <c r="I247" s="206"/>
      <c r="J247" s="207"/>
      <c r="K247" s="208">
        <f t="shared" si="53"/>
        <v>0</v>
      </c>
      <c r="L247" s="203" t="s">
        <v>1</v>
      </c>
      <c r="M247" s="209"/>
      <c r="N247" s="210" t="s">
        <v>1</v>
      </c>
      <c r="O247" s="195" t="s">
        <v>41</v>
      </c>
      <c r="P247" s="196">
        <f t="shared" si="54"/>
        <v>0</v>
      </c>
      <c r="Q247" s="196">
        <f t="shared" si="55"/>
        <v>0</v>
      </c>
      <c r="R247" s="196">
        <f t="shared" si="56"/>
        <v>0</v>
      </c>
      <c r="S247" s="69"/>
      <c r="T247" s="197">
        <f t="shared" si="57"/>
        <v>0</v>
      </c>
      <c r="U247" s="197">
        <v>2.7000000000000001E-3</v>
      </c>
      <c r="V247" s="197">
        <f t="shared" si="58"/>
        <v>1.2960000000000001E-2</v>
      </c>
      <c r="W247" s="197">
        <v>0</v>
      </c>
      <c r="X247" s="198">
        <f t="shared" si="59"/>
        <v>0</v>
      </c>
      <c r="Y247" s="32"/>
      <c r="Z247" s="32"/>
      <c r="AA247" s="32"/>
      <c r="AB247" s="32"/>
      <c r="AC247" s="32"/>
      <c r="AD247" s="32"/>
      <c r="AE247" s="32"/>
      <c r="AR247" s="199" t="s">
        <v>216</v>
      </c>
      <c r="AT247" s="199" t="s">
        <v>213</v>
      </c>
      <c r="AU247" s="199" t="s">
        <v>88</v>
      </c>
      <c r="AY247" s="15" t="s">
        <v>148</v>
      </c>
      <c r="BE247" s="200">
        <f t="shared" si="60"/>
        <v>0</v>
      </c>
      <c r="BF247" s="200">
        <f t="shared" si="61"/>
        <v>0</v>
      </c>
      <c r="BG247" s="200">
        <f t="shared" si="62"/>
        <v>0</v>
      </c>
      <c r="BH247" s="200">
        <f t="shared" si="63"/>
        <v>0</v>
      </c>
      <c r="BI247" s="200">
        <f t="shared" si="64"/>
        <v>0</v>
      </c>
      <c r="BJ247" s="15" t="s">
        <v>86</v>
      </c>
      <c r="BK247" s="200">
        <f t="shared" si="65"/>
        <v>0</v>
      </c>
      <c r="BL247" s="15" t="s">
        <v>210</v>
      </c>
      <c r="BM247" s="199" t="s">
        <v>593</v>
      </c>
    </row>
    <row r="248" spans="1:65" s="2" customFormat="1" ht="16.5" customHeight="1">
      <c r="A248" s="32"/>
      <c r="B248" s="33"/>
      <c r="C248" s="201" t="s">
        <v>594</v>
      </c>
      <c r="D248" s="201" t="s">
        <v>213</v>
      </c>
      <c r="E248" s="202" t="s">
        <v>595</v>
      </c>
      <c r="F248" s="203" t="s">
        <v>596</v>
      </c>
      <c r="G248" s="204" t="s">
        <v>171</v>
      </c>
      <c r="H248" s="205">
        <v>48</v>
      </c>
      <c r="I248" s="206"/>
      <c r="J248" s="207"/>
      <c r="K248" s="208">
        <f t="shared" si="53"/>
        <v>0</v>
      </c>
      <c r="L248" s="203" t="s">
        <v>1</v>
      </c>
      <c r="M248" s="209"/>
      <c r="N248" s="210" t="s">
        <v>1</v>
      </c>
      <c r="O248" s="195" t="s">
        <v>41</v>
      </c>
      <c r="P248" s="196">
        <f t="shared" si="54"/>
        <v>0</v>
      </c>
      <c r="Q248" s="196">
        <f t="shared" si="55"/>
        <v>0</v>
      </c>
      <c r="R248" s="196">
        <f t="shared" si="56"/>
        <v>0</v>
      </c>
      <c r="S248" s="69"/>
      <c r="T248" s="197">
        <f t="shared" si="57"/>
        <v>0</v>
      </c>
      <c r="U248" s="197">
        <v>0</v>
      </c>
      <c r="V248" s="197">
        <f t="shared" si="58"/>
        <v>0</v>
      </c>
      <c r="W248" s="197">
        <v>0</v>
      </c>
      <c r="X248" s="198">
        <f t="shared" si="59"/>
        <v>0</v>
      </c>
      <c r="Y248" s="32"/>
      <c r="Z248" s="32"/>
      <c r="AA248" s="32"/>
      <c r="AB248" s="32"/>
      <c r="AC248" s="32"/>
      <c r="AD248" s="32"/>
      <c r="AE248" s="32"/>
      <c r="AR248" s="199" t="s">
        <v>216</v>
      </c>
      <c r="AT248" s="199" t="s">
        <v>213</v>
      </c>
      <c r="AU248" s="199" t="s">
        <v>88</v>
      </c>
      <c r="AY248" s="15" t="s">
        <v>148</v>
      </c>
      <c r="BE248" s="200">
        <f t="shared" si="60"/>
        <v>0</v>
      </c>
      <c r="BF248" s="200">
        <f t="shared" si="61"/>
        <v>0</v>
      </c>
      <c r="BG248" s="200">
        <f t="shared" si="62"/>
        <v>0</v>
      </c>
      <c r="BH248" s="200">
        <f t="shared" si="63"/>
        <v>0</v>
      </c>
      <c r="BI248" s="200">
        <f t="shared" si="64"/>
        <v>0</v>
      </c>
      <c r="BJ248" s="15" t="s">
        <v>86</v>
      </c>
      <c r="BK248" s="200">
        <f t="shared" si="65"/>
        <v>0</v>
      </c>
      <c r="BL248" s="15" t="s">
        <v>210</v>
      </c>
      <c r="BM248" s="199" t="s">
        <v>597</v>
      </c>
    </row>
    <row r="249" spans="1:65" s="2" customFormat="1" ht="24.2" customHeight="1">
      <c r="A249" s="32"/>
      <c r="B249" s="33"/>
      <c r="C249" s="187" t="s">
        <v>598</v>
      </c>
      <c r="D249" s="187" t="s">
        <v>151</v>
      </c>
      <c r="E249" s="188" t="s">
        <v>599</v>
      </c>
      <c r="F249" s="189" t="s">
        <v>600</v>
      </c>
      <c r="G249" s="190" t="s">
        <v>171</v>
      </c>
      <c r="H249" s="191">
        <v>6</v>
      </c>
      <c r="I249" s="192"/>
      <c r="J249" s="192"/>
      <c r="K249" s="193">
        <f t="shared" si="53"/>
        <v>0</v>
      </c>
      <c r="L249" s="189" t="s">
        <v>155</v>
      </c>
      <c r="M249" s="37"/>
      <c r="N249" s="194" t="s">
        <v>1</v>
      </c>
      <c r="O249" s="195" t="s">
        <v>41</v>
      </c>
      <c r="P249" s="196">
        <f t="shared" si="54"/>
        <v>0</v>
      </c>
      <c r="Q249" s="196">
        <f t="shared" si="55"/>
        <v>0</v>
      </c>
      <c r="R249" s="196">
        <f t="shared" si="56"/>
        <v>0</v>
      </c>
      <c r="S249" s="69"/>
      <c r="T249" s="197">
        <f t="shared" si="57"/>
        <v>0</v>
      </c>
      <c r="U249" s="197">
        <v>0</v>
      </c>
      <c r="V249" s="197">
        <f t="shared" si="58"/>
        <v>0</v>
      </c>
      <c r="W249" s="197">
        <v>0</v>
      </c>
      <c r="X249" s="198">
        <f t="shared" si="59"/>
        <v>0</v>
      </c>
      <c r="Y249" s="32"/>
      <c r="Z249" s="32"/>
      <c r="AA249" s="32"/>
      <c r="AB249" s="32"/>
      <c r="AC249" s="32"/>
      <c r="AD249" s="32"/>
      <c r="AE249" s="32"/>
      <c r="AR249" s="199" t="s">
        <v>167</v>
      </c>
      <c r="AT249" s="199" t="s">
        <v>151</v>
      </c>
      <c r="AU249" s="199" t="s">
        <v>88</v>
      </c>
      <c r="AY249" s="15" t="s">
        <v>148</v>
      </c>
      <c r="BE249" s="200">
        <f t="shared" si="60"/>
        <v>0</v>
      </c>
      <c r="BF249" s="200">
        <f t="shared" si="61"/>
        <v>0</v>
      </c>
      <c r="BG249" s="200">
        <f t="shared" si="62"/>
        <v>0</v>
      </c>
      <c r="BH249" s="200">
        <f t="shared" si="63"/>
        <v>0</v>
      </c>
      <c r="BI249" s="200">
        <f t="shared" si="64"/>
        <v>0</v>
      </c>
      <c r="BJ249" s="15" t="s">
        <v>86</v>
      </c>
      <c r="BK249" s="200">
        <f t="shared" si="65"/>
        <v>0</v>
      </c>
      <c r="BL249" s="15" t="s">
        <v>167</v>
      </c>
      <c r="BM249" s="199" t="s">
        <v>601</v>
      </c>
    </row>
    <row r="250" spans="1:65" s="2" customFormat="1" ht="16.5" customHeight="1">
      <c r="A250" s="32"/>
      <c r="B250" s="33"/>
      <c r="C250" s="201" t="s">
        <v>602</v>
      </c>
      <c r="D250" s="201" t="s">
        <v>213</v>
      </c>
      <c r="E250" s="202" t="s">
        <v>603</v>
      </c>
      <c r="F250" s="203" t="s">
        <v>604</v>
      </c>
      <c r="G250" s="204" t="s">
        <v>171</v>
      </c>
      <c r="H250" s="205">
        <v>4</v>
      </c>
      <c r="I250" s="206"/>
      <c r="J250" s="207"/>
      <c r="K250" s="208">
        <f t="shared" si="53"/>
        <v>0</v>
      </c>
      <c r="L250" s="203" t="s">
        <v>1</v>
      </c>
      <c r="M250" s="209"/>
      <c r="N250" s="210" t="s">
        <v>1</v>
      </c>
      <c r="O250" s="195" t="s">
        <v>41</v>
      </c>
      <c r="P250" s="196">
        <f t="shared" si="54"/>
        <v>0</v>
      </c>
      <c r="Q250" s="196">
        <f t="shared" si="55"/>
        <v>0</v>
      </c>
      <c r="R250" s="196">
        <f t="shared" si="56"/>
        <v>0</v>
      </c>
      <c r="S250" s="69"/>
      <c r="T250" s="197">
        <f t="shared" si="57"/>
        <v>0</v>
      </c>
      <c r="U250" s="197">
        <v>2.0000000000000002E-5</v>
      </c>
      <c r="V250" s="197">
        <f t="shared" si="58"/>
        <v>8.0000000000000007E-5</v>
      </c>
      <c r="W250" s="197">
        <v>0</v>
      </c>
      <c r="X250" s="198">
        <f t="shared" si="59"/>
        <v>0</v>
      </c>
      <c r="Y250" s="32"/>
      <c r="Z250" s="32"/>
      <c r="AA250" s="32"/>
      <c r="AB250" s="32"/>
      <c r="AC250" s="32"/>
      <c r="AD250" s="32"/>
      <c r="AE250" s="32"/>
      <c r="AR250" s="199" t="s">
        <v>605</v>
      </c>
      <c r="AT250" s="199" t="s">
        <v>213</v>
      </c>
      <c r="AU250" s="199" t="s">
        <v>88</v>
      </c>
      <c r="AY250" s="15" t="s">
        <v>148</v>
      </c>
      <c r="BE250" s="200">
        <f t="shared" si="60"/>
        <v>0</v>
      </c>
      <c r="BF250" s="200">
        <f t="shared" si="61"/>
        <v>0</v>
      </c>
      <c r="BG250" s="200">
        <f t="shared" si="62"/>
        <v>0</v>
      </c>
      <c r="BH250" s="200">
        <f t="shared" si="63"/>
        <v>0</v>
      </c>
      <c r="BI250" s="200">
        <f t="shared" si="64"/>
        <v>0</v>
      </c>
      <c r="BJ250" s="15" t="s">
        <v>86</v>
      </c>
      <c r="BK250" s="200">
        <f t="shared" si="65"/>
        <v>0</v>
      </c>
      <c r="BL250" s="15" t="s">
        <v>167</v>
      </c>
      <c r="BM250" s="199" t="s">
        <v>606</v>
      </c>
    </row>
    <row r="251" spans="1:65" s="2" customFormat="1" ht="16.5" customHeight="1">
      <c r="A251" s="32"/>
      <c r="B251" s="33"/>
      <c r="C251" s="201" t="s">
        <v>607</v>
      </c>
      <c r="D251" s="201" t="s">
        <v>213</v>
      </c>
      <c r="E251" s="202" t="s">
        <v>608</v>
      </c>
      <c r="F251" s="203" t="s">
        <v>609</v>
      </c>
      <c r="G251" s="204" t="s">
        <v>171</v>
      </c>
      <c r="H251" s="205">
        <v>4</v>
      </c>
      <c r="I251" s="206"/>
      <c r="J251" s="207"/>
      <c r="K251" s="208">
        <f t="shared" si="53"/>
        <v>0</v>
      </c>
      <c r="L251" s="203" t="s">
        <v>1</v>
      </c>
      <c r="M251" s="209"/>
      <c r="N251" s="210" t="s">
        <v>1</v>
      </c>
      <c r="O251" s="195" t="s">
        <v>41</v>
      </c>
      <c r="P251" s="196">
        <f t="shared" si="54"/>
        <v>0</v>
      </c>
      <c r="Q251" s="196">
        <f t="shared" si="55"/>
        <v>0</v>
      </c>
      <c r="R251" s="196">
        <f t="shared" si="56"/>
        <v>0</v>
      </c>
      <c r="S251" s="69"/>
      <c r="T251" s="197">
        <f t="shared" si="57"/>
        <v>0</v>
      </c>
      <c r="U251" s="197">
        <v>4.0000000000000003E-5</v>
      </c>
      <c r="V251" s="197">
        <f t="shared" si="58"/>
        <v>1.6000000000000001E-4</v>
      </c>
      <c r="W251" s="197">
        <v>0</v>
      </c>
      <c r="X251" s="198">
        <f t="shared" si="59"/>
        <v>0</v>
      </c>
      <c r="Y251" s="32"/>
      <c r="Z251" s="32"/>
      <c r="AA251" s="32"/>
      <c r="AB251" s="32"/>
      <c r="AC251" s="32"/>
      <c r="AD251" s="32"/>
      <c r="AE251" s="32"/>
      <c r="AR251" s="199" t="s">
        <v>605</v>
      </c>
      <c r="AT251" s="199" t="s">
        <v>213</v>
      </c>
      <c r="AU251" s="199" t="s">
        <v>88</v>
      </c>
      <c r="AY251" s="15" t="s">
        <v>148</v>
      </c>
      <c r="BE251" s="200">
        <f t="shared" si="60"/>
        <v>0</v>
      </c>
      <c r="BF251" s="200">
        <f t="shared" si="61"/>
        <v>0</v>
      </c>
      <c r="BG251" s="200">
        <f t="shared" si="62"/>
        <v>0</v>
      </c>
      <c r="BH251" s="200">
        <f t="shared" si="63"/>
        <v>0</v>
      </c>
      <c r="BI251" s="200">
        <f t="shared" si="64"/>
        <v>0</v>
      </c>
      <c r="BJ251" s="15" t="s">
        <v>86</v>
      </c>
      <c r="BK251" s="200">
        <f t="shared" si="65"/>
        <v>0</v>
      </c>
      <c r="BL251" s="15" t="s">
        <v>167</v>
      </c>
      <c r="BM251" s="199" t="s">
        <v>610</v>
      </c>
    </row>
    <row r="252" spans="1:65" s="2" customFormat="1" ht="16.5" customHeight="1">
      <c r="A252" s="32"/>
      <c r="B252" s="33"/>
      <c r="C252" s="201" t="s">
        <v>611</v>
      </c>
      <c r="D252" s="201" t="s">
        <v>213</v>
      </c>
      <c r="E252" s="202" t="s">
        <v>612</v>
      </c>
      <c r="F252" s="203" t="s">
        <v>613</v>
      </c>
      <c r="G252" s="204" t="s">
        <v>171</v>
      </c>
      <c r="H252" s="205">
        <v>2</v>
      </c>
      <c r="I252" s="206"/>
      <c r="J252" s="207"/>
      <c r="K252" s="208">
        <f t="shared" si="53"/>
        <v>0</v>
      </c>
      <c r="L252" s="203" t="s">
        <v>1</v>
      </c>
      <c r="M252" s="209"/>
      <c r="N252" s="210" t="s">
        <v>1</v>
      </c>
      <c r="O252" s="195" t="s">
        <v>41</v>
      </c>
      <c r="P252" s="196">
        <f t="shared" si="54"/>
        <v>0</v>
      </c>
      <c r="Q252" s="196">
        <f t="shared" si="55"/>
        <v>0</v>
      </c>
      <c r="R252" s="196">
        <f t="shared" si="56"/>
        <v>0</v>
      </c>
      <c r="S252" s="69"/>
      <c r="T252" s="197">
        <f t="shared" si="57"/>
        <v>0</v>
      </c>
      <c r="U252" s="197">
        <v>0</v>
      </c>
      <c r="V252" s="197">
        <f t="shared" si="58"/>
        <v>0</v>
      </c>
      <c r="W252" s="197">
        <v>0</v>
      </c>
      <c r="X252" s="198">
        <f t="shared" si="59"/>
        <v>0</v>
      </c>
      <c r="Y252" s="32"/>
      <c r="Z252" s="32"/>
      <c r="AA252" s="32"/>
      <c r="AB252" s="32"/>
      <c r="AC252" s="32"/>
      <c r="AD252" s="32"/>
      <c r="AE252" s="32"/>
      <c r="AR252" s="199" t="s">
        <v>216</v>
      </c>
      <c r="AT252" s="199" t="s">
        <v>213</v>
      </c>
      <c r="AU252" s="199" t="s">
        <v>88</v>
      </c>
      <c r="AY252" s="15" t="s">
        <v>148</v>
      </c>
      <c r="BE252" s="200">
        <f t="shared" si="60"/>
        <v>0</v>
      </c>
      <c r="BF252" s="200">
        <f t="shared" si="61"/>
        <v>0</v>
      </c>
      <c r="BG252" s="200">
        <f t="shared" si="62"/>
        <v>0</v>
      </c>
      <c r="BH252" s="200">
        <f t="shared" si="63"/>
        <v>0</v>
      </c>
      <c r="BI252" s="200">
        <f t="shared" si="64"/>
        <v>0</v>
      </c>
      <c r="BJ252" s="15" t="s">
        <v>86</v>
      </c>
      <c r="BK252" s="200">
        <f t="shared" si="65"/>
        <v>0</v>
      </c>
      <c r="BL252" s="15" t="s">
        <v>210</v>
      </c>
      <c r="BM252" s="199" t="s">
        <v>614</v>
      </c>
    </row>
    <row r="253" spans="1:65" s="2" customFormat="1" ht="49.15" customHeight="1">
      <c r="A253" s="32"/>
      <c r="B253" s="33"/>
      <c r="C253" s="187" t="s">
        <v>615</v>
      </c>
      <c r="D253" s="187" t="s">
        <v>151</v>
      </c>
      <c r="E253" s="188" t="s">
        <v>616</v>
      </c>
      <c r="F253" s="189" t="s">
        <v>617</v>
      </c>
      <c r="G253" s="190" t="s">
        <v>166</v>
      </c>
      <c r="H253" s="191">
        <v>600</v>
      </c>
      <c r="I253" s="192"/>
      <c r="J253" s="192"/>
      <c r="K253" s="193">
        <f t="shared" si="53"/>
        <v>0</v>
      </c>
      <c r="L253" s="189" t="s">
        <v>155</v>
      </c>
      <c r="M253" s="37"/>
      <c r="N253" s="194" t="s">
        <v>1</v>
      </c>
      <c r="O253" s="195" t="s">
        <v>41</v>
      </c>
      <c r="P253" s="196">
        <f t="shared" si="54"/>
        <v>0</v>
      </c>
      <c r="Q253" s="196">
        <f t="shared" si="55"/>
        <v>0</v>
      </c>
      <c r="R253" s="196">
        <f t="shared" si="56"/>
        <v>0</v>
      </c>
      <c r="S253" s="69"/>
      <c r="T253" s="197">
        <f t="shared" si="57"/>
        <v>0</v>
      </c>
      <c r="U253" s="197">
        <v>0</v>
      </c>
      <c r="V253" s="197">
        <f t="shared" si="58"/>
        <v>0</v>
      </c>
      <c r="W253" s="197">
        <v>0</v>
      </c>
      <c r="X253" s="198">
        <f t="shared" si="59"/>
        <v>0</v>
      </c>
      <c r="Y253" s="32"/>
      <c r="Z253" s="32"/>
      <c r="AA253" s="32"/>
      <c r="AB253" s="32"/>
      <c r="AC253" s="32"/>
      <c r="AD253" s="32"/>
      <c r="AE253" s="32"/>
      <c r="AR253" s="199" t="s">
        <v>167</v>
      </c>
      <c r="AT253" s="199" t="s">
        <v>151</v>
      </c>
      <c r="AU253" s="199" t="s">
        <v>88</v>
      </c>
      <c r="AY253" s="15" t="s">
        <v>148</v>
      </c>
      <c r="BE253" s="200">
        <f t="shared" si="60"/>
        <v>0</v>
      </c>
      <c r="BF253" s="200">
        <f t="shared" si="61"/>
        <v>0</v>
      </c>
      <c r="BG253" s="200">
        <f t="shared" si="62"/>
        <v>0</v>
      </c>
      <c r="BH253" s="200">
        <f t="shared" si="63"/>
        <v>0</v>
      </c>
      <c r="BI253" s="200">
        <f t="shared" si="64"/>
        <v>0</v>
      </c>
      <c r="BJ253" s="15" t="s">
        <v>86</v>
      </c>
      <c r="BK253" s="200">
        <f t="shared" si="65"/>
        <v>0</v>
      </c>
      <c r="BL253" s="15" t="s">
        <v>167</v>
      </c>
      <c r="BM253" s="199" t="s">
        <v>618</v>
      </c>
    </row>
    <row r="254" spans="1:65" s="2" customFormat="1" ht="16.5" customHeight="1">
      <c r="A254" s="32"/>
      <c r="B254" s="33"/>
      <c r="C254" s="201" t="s">
        <v>619</v>
      </c>
      <c r="D254" s="201" t="s">
        <v>213</v>
      </c>
      <c r="E254" s="202" t="s">
        <v>620</v>
      </c>
      <c r="F254" s="203" t="s">
        <v>621</v>
      </c>
      <c r="G254" s="204" t="s">
        <v>166</v>
      </c>
      <c r="H254" s="205">
        <v>660</v>
      </c>
      <c r="I254" s="206"/>
      <c r="J254" s="207"/>
      <c r="K254" s="208">
        <f t="shared" si="53"/>
        <v>0</v>
      </c>
      <c r="L254" s="203" t="s">
        <v>1</v>
      </c>
      <c r="M254" s="209"/>
      <c r="N254" s="210" t="s">
        <v>1</v>
      </c>
      <c r="O254" s="195" t="s">
        <v>41</v>
      </c>
      <c r="P254" s="196">
        <f t="shared" si="54"/>
        <v>0</v>
      </c>
      <c r="Q254" s="196">
        <f t="shared" si="55"/>
        <v>0</v>
      </c>
      <c r="R254" s="196">
        <f t="shared" si="56"/>
        <v>0</v>
      </c>
      <c r="S254" s="69"/>
      <c r="T254" s="197">
        <f t="shared" si="57"/>
        <v>0</v>
      </c>
      <c r="U254" s="197">
        <v>0</v>
      </c>
      <c r="V254" s="197">
        <f t="shared" si="58"/>
        <v>0</v>
      </c>
      <c r="W254" s="197">
        <v>0</v>
      </c>
      <c r="X254" s="198">
        <f t="shared" si="59"/>
        <v>0</v>
      </c>
      <c r="Y254" s="32"/>
      <c r="Z254" s="32"/>
      <c r="AA254" s="32"/>
      <c r="AB254" s="32"/>
      <c r="AC254" s="32"/>
      <c r="AD254" s="32"/>
      <c r="AE254" s="32"/>
      <c r="AR254" s="199" t="s">
        <v>605</v>
      </c>
      <c r="AT254" s="199" t="s">
        <v>213</v>
      </c>
      <c r="AU254" s="199" t="s">
        <v>88</v>
      </c>
      <c r="AY254" s="15" t="s">
        <v>148</v>
      </c>
      <c r="BE254" s="200">
        <f t="shared" si="60"/>
        <v>0</v>
      </c>
      <c r="BF254" s="200">
        <f t="shared" si="61"/>
        <v>0</v>
      </c>
      <c r="BG254" s="200">
        <f t="shared" si="62"/>
        <v>0</v>
      </c>
      <c r="BH254" s="200">
        <f t="shared" si="63"/>
        <v>0</v>
      </c>
      <c r="BI254" s="200">
        <f t="shared" si="64"/>
        <v>0</v>
      </c>
      <c r="BJ254" s="15" t="s">
        <v>86</v>
      </c>
      <c r="BK254" s="200">
        <f t="shared" si="65"/>
        <v>0</v>
      </c>
      <c r="BL254" s="15" t="s">
        <v>167</v>
      </c>
      <c r="BM254" s="199" t="s">
        <v>622</v>
      </c>
    </row>
    <row r="255" spans="1:65" s="13" customFormat="1" ht="11.25">
      <c r="B255" s="211"/>
      <c r="C255" s="212"/>
      <c r="D255" s="213" t="s">
        <v>218</v>
      </c>
      <c r="E255" s="212"/>
      <c r="F255" s="214" t="s">
        <v>623</v>
      </c>
      <c r="G255" s="212"/>
      <c r="H255" s="215">
        <v>660</v>
      </c>
      <c r="I255" s="216"/>
      <c r="J255" s="216"/>
      <c r="K255" s="212"/>
      <c r="L255" s="212"/>
      <c r="M255" s="217"/>
      <c r="N255" s="218"/>
      <c r="O255" s="219"/>
      <c r="P255" s="219"/>
      <c r="Q255" s="219"/>
      <c r="R255" s="219"/>
      <c r="S255" s="219"/>
      <c r="T255" s="219"/>
      <c r="U255" s="219"/>
      <c r="V255" s="219"/>
      <c r="W255" s="219"/>
      <c r="X255" s="220"/>
      <c r="AT255" s="221" t="s">
        <v>218</v>
      </c>
      <c r="AU255" s="221" t="s">
        <v>88</v>
      </c>
      <c r="AV255" s="13" t="s">
        <v>88</v>
      </c>
      <c r="AW255" s="13" t="s">
        <v>4</v>
      </c>
      <c r="AX255" s="13" t="s">
        <v>86</v>
      </c>
      <c r="AY255" s="221" t="s">
        <v>148</v>
      </c>
    </row>
    <row r="256" spans="1:65" s="2" customFormat="1" ht="24.2" customHeight="1">
      <c r="A256" s="32"/>
      <c r="B256" s="33"/>
      <c r="C256" s="187" t="s">
        <v>624</v>
      </c>
      <c r="D256" s="187" t="s">
        <v>151</v>
      </c>
      <c r="E256" s="188" t="s">
        <v>625</v>
      </c>
      <c r="F256" s="189" t="s">
        <v>626</v>
      </c>
      <c r="G256" s="190" t="s">
        <v>171</v>
      </c>
      <c r="H256" s="191">
        <v>96</v>
      </c>
      <c r="I256" s="192"/>
      <c r="J256" s="192"/>
      <c r="K256" s="193">
        <f t="shared" ref="K256:K261" si="66">ROUND(P256*H256,2)</f>
        <v>0</v>
      </c>
      <c r="L256" s="189" t="s">
        <v>155</v>
      </c>
      <c r="M256" s="37"/>
      <c r="N256" s="194" t="s">
        <v>1</v>
      </c>
      <c r="O256" s="195" t="s">
        <v>41</v>
      </c>
      <c r="P256" s="196">
        <f t="shared" ref="P256:P261" si="67">I256+J256</f>
        <v>0</v>
      </c>
      <c r="Q256" s="196">
        <f t="shared" ref="Q256:Q261" si="68">ROUND(I256*H256,2)</f>
        <v>0</v>
      </c>
      <c r="R256" s="196">
        <f t="shared" ref="R256:R261" si="69">ROUND(J256*H256,2)</f>
        <v>0</v>
      </c>
      <c r="S256" s="69"/>
      <c r="T256" s="197">
        <f t="shared" ref="T256:T261" si="70">S256*H256</f>
        <v>0</v>
      </c>
      <c r="U256" s="197">
        <v>0</v>
      </c>
      <c r="V256" s="197">
        <f t="shared" ref="V256:V261" si="71">U256*H256</f>
        <v>0</v>
      </c>
      <c r="W256" s="197">
        <v>0</v>
      </c>
      <c r="X256" s="198">
        <f t="shared" ref="X256:X261" si="72">W256*H256</f>
        <v>0</v>
      </c>
      <c r="Y256" s="32"/>
      <c r="Z256" s="32"/>
      <c r="AA256" s="32"/>
      <c r="AB256" s="32"/>
      <c r="AC256" s="32"/>
      <c r="AD256" s="32"/>
      <c r="AE256" s="32"/>
      <c r="AR256" s="199" t="s">
        <v>167</v>
      </c>
      <c r="AT256" s="199" t="s">
        <v>151</v>
      </c>
      <c r="AU256" s="199" t="s">
        <v>88</v>
      </c>
      <c r="AY256" s="15" t="s">
        <v>148</v>
      </c>
      <c r="BE256" s="200">
        <f t="shared" ref="BE256:BE261" si="73">IF(O256="základní",K256,0)</f>
        <v>0</v>
      </c>
      <c r="BF256" s="200">
        <f t="shared" ref="BF256:BF261" si="74">IF(O256="snížená",K256,0)</f>
        <v>0</v>
      </c>
      <c r="BG256" s="200">
        <f t="shared" ref="BG256:BG261" si="75">IF(O256="zákl. přenesená",K256,0)</f>
        <v>0</v>
      </c>
      <c r="BH256" s="200">
        <f t="shared" ref="BH256:BH261" si="76">IF(O256="sníž. přenesená",K256,0)</f>
        <v>0</v>
      </c>
      <c r="BI256" s="200">
        <f t="shared" ref="BI256:BI261" si="77">IF(O256="nulová",K256,0)</f>
        <v>0</v>
      </c>
      <c r="BJ256" s="15" t="s">
        <v>86</v>
      </c>
      <c r="BK256" s="200">
        <f t="shared" ref="BK256:BK261" si="78">ROUND(P256*H256,2)</f>
        <v>0</v>
      </c>
      <c r="BL256" s="15" t="s">
        <v>167</v>
      </c>
      <c r="BM256" s="199" t="s">
        <v>627</v>
      </c>
    </row>
    <row r="257" spans="1:65" s="2" customFormat="1" ht="24.2" customHeight="1">
      <c r="A257" s="32"/>
      <c r="B257" s="33"/>
      <c r="C257" s="201" t="s">
        <v>628</v>
      </c>
      <c r="D257" s="201" t="s">
        <v>213</v>
      </c>
      <c r="E257" s="202" t="s">
        <v>629</v>
      </c>
      <c r="F257" s="203" t="s">
        <v>630</v>
      </c>
      <c r="G257" s="204" t="s">
        <v>171</v>
      </c>
      <c r="H257" s="205">
        <v>48</v>
      </c>
      <c r="I257" s="206"/>
      <c r="J257" s="207"/>
      <c r="K257" s="208">
        <f t="shared" si="66"/>
        <v>0</v>
      </c>
      <c r="L257" s="203" t="s">
        <v>1</v>
      </c>
      <c r="M257" s="209"/>
      <c r="N257" s="210" t="s">
        <v>1</v>
      </c>
      <c r="O257" s="195" t="s">
        <v>41</v>
      </c>
      <c r="P257" s="196">
        <f t="shared" si="67"/>
        <v>0</v>
      </c>
      <c r="Q257" s="196">
        <f t="shared" si="68"/>
        <v>0</v>
      </c>
      <c r="R257" s="196">
        <f t="shared" si="69"/>
        <v>0</v>
      </c>
      <c r="S257" s="69"/>
      <c r="T257" s="197">
        <f t="shared" si="70"/>
        <v>0</v>
      </c>
      <c r="U257" s="197">
        <v>1.0000000000000001E-5</v>
      </c>
      <c r="V257" s="197">
        <f t="shared" si="71"/>
        <v>4.8000000000000007E-4</v>
      </c>
      <c r="W257" s="197">
        <v>0</v>
      </c>
      <c r="X257" s="198">
        <f t="shared" si="72"/>
        <v>0</v>
      </c>
      <c r="Y257" s="32"/>
      <c r="Z257" s="32"/>
      <c r="AA257" s="32"/>
      <c r="AB257" s="32"/>
      <c r="AC257" s="32"/>
      <c r="AD257" s="32"/>
      <c r="AE257" s="32"/>
      <c r="AR257" s="199" t="s">
        <v>423</v>
      </c>
      <c r="AT257" s="199" t="s">
        <v>213</v>
      </c>
      <c r="AU257" s="199" t="s">
        <v>88</v>
      </c>
      <c r="AY257" s="15" t="s">
        <v>148</v>
      </c>
      <c r="BE257" s="200">
        <f t="shared" si="73"/>
        <v>0</v>
      </c>
      <c r="BF257" s="200">
        <f t="shared" si="74"/>
        <v>0</v>
      </c>
      <c r="BG257" s="200">
        <f t="shared" si="75"/>
        <v>0</v>
      </c>
      <c r="BH257" s="200">
        <f t="shared" si="76"/>
        <v>0</v>
      </c>
      <c r="BI257" s="200">
        <f t="shared" si="77"/>
        <v>0</v>
      </c>
      <c r="BJ257" s="15" t="s">
        <v>86</v>
      </c>
      <c r="BK257" s="200">
        <f t="shared" si="78"/>
        <v>0</v>
      </c>
      <c r="BL257" s="15" t="s">
        <v>423</v>
      </c>
      <c r="BM257" s="199" t="s">
        <v>631</v>
      </c>
    </row>
    <row r="258" spans="1:65" s="2" customFormat="1" ht="16.5" customHeight="1">
      <c r="A258" s="32"/>
      <c r="B258" s="33"/>
      <c r="C258" s="201" t="s">
        <v>632</v>
      </c>
      <c r="D258" s="201" t="s">
        <v>213</v>
      </c>
      <c r="E258" s="202" t="s">
        <v>633</v>
      </c>
      <c r="F258" s="203" t="s">
        <v>634</v>
      </c>
      <c r="G258" s="204" t="s">
        <v>171</v>
      </c>
      <c r="H258" s="205">
        <v>48</v>
      </c>
      <c r="I258" s="206"/>
      <c r="J258" s="207"/>
      <c r="K258" s="208">
        <f t="shared" si="66"/>
        <v>0</v>
      </c>
      <c r="L258" s="203" t="s">
        <v>1</v>
      </c>
      <c r="M258" s="209"/>
      <c r="N258" s="210" t="s">
        <v>1</v>
      </c>
      <c r="O258" s="195" t="s">
        <v>41</v>
      </c>
      <c r="P258" s="196">
        <f t="shared" si="67"/>
        <v>0</v>
      </c>
      <c r="Q258" s="196">
        <f t="shared" si="68"/>
        <v>0</v>
      </c>
      <c r="R258" s="196">
        <f t="shared" si="69"/>
        <v>0</v>
      </c>
      <c r="S258" s="69"/>
      <c r="T258" s="197">
        <f t="shared" si="70"/>
        <v>0</v>
      </c>
      <c r="U258" s="197">
        <v>0</v>
      </c>
      <c r="V258" s="197">
        <f t="shared" si="71"/>
        <v>0</v>
      </c>
      <c r="W258" s="197">
        <v>0</v>
      </c>
      <c r="X258" s="198">
        <f t="shared" si="72"/>
        <v>0</v>
      </c>
      <c r="Y258" s="32"/>
      <c r="Z258" s="32"/>
      <c r="AA258" s="32"/>
      <c r="AB258" s="32"/>
      <c r="AC258" s="32"/>
      <c r="AD258" s="32"/>
      <c r="AE258" s="32"/>
      <c r="AR258" s="199" t="s">
        <v>423</v>
      </c>
      <c r="AT258" s="199" t="s">
        <v>213</v>
      </c>
      <c r="AU258" s="199" t="s">
        <v>88</v>
      </c>
      <c r="AY258" s="15" t="s">
        <v>148</v>
      </c>
      <c r="BE258" s="200">
        <f t="shared" si="73"/>
        <v>0</v>
      </c>
      <c r="BF258" s="200">
        <f t="shared" si="74"/>
        <v>0</v>
      </c>
      <c r="BG258" s="200">
        <f t="shared" si="75"/>
        <v>0</v>
      </c>
      <c r="BH258" s="200">
        <f t="shared" si="76"/>
        <v>0</v>
      </c>
      <c r="BI258" s="200">
        <f t="shared" si="77"/>
        <v>0</v>
      </c>
      <c r="BJ258" s="15" t="s">
        <v>86</v>
      </c>
      <c r="BK258" s="200">
        <f t="shared" si="78"/>
        <v>0</v>
      </c>
      <c r="BL258" s="15" t="s">
        <v>423</v>
      </c>
      <c r="BM258" s="199" t="s">
        <v>635</v>
      </c>
    </row>
    <row r="259" spans="1:65" s="2" customFormat="1" ht="16.5" customHeight="1">
      <c r="A259" s="32"/>
      <c r="B259" s="33"/>
      <c r="C259" s="201" t="s">
        <v>636</v>
      </c>
      <c r="D259" s="201" t="s">
        <v>213</v>
      </c>
      <c r="E259" s="202" t="s">
        <v>637</v>
      </c>
      <c r="F259" s="203" t="s">
        <v>638</v>
      </c>
      <c r="G259" s="204" t="s">
        <v>171</v>
      </c>
      <c r="H259" s="205">
        <v>2</v>
      </c>
      <c r="I259" s="206"/>
      <c r="J259" s="207"/>
      <c r="K259" s="208">
        <f t="shared" si="66"/>
        <v>0</v>
      </c>
      <c r="L259" s="203" t="s">
        <v>1</v>
      </c>
      <c r="M259" s="209"/>
      <c r="N259" s="210" t="s">
        <v>1</v>
      </c>
      <c r="O259" s="195" t="s">
        <v>41</v>
      </c>
      <c r="P259" s="196">
        <f t="shared" si="67"/>
        <v>0</v>
      </c>
      <c r="Q259" s="196">
        <f t="shared" si="68"/>
        <v>0</v>
      </c>
      <c r="R259" s="196">
        <f t="shared" si="69"/>
        <v>0</v>
      </c>
      <c r="S259" s="69"/>
      <c r="T259" s="197">
        <f t="shared" si="70"/>
        <v>0</v>
      </c>
      <c r="U259" s="197">
        <v>0</v>
      </c>
      <c r="V259" s="197">
        <f t="shared" si="71"/>
        <v>0</v>
      </c>
      <c r="W259" s="197">
        <v>0</v>
      </c>
      <c r="X259" s="198">
        <f t="shared" si="72"/>
        <v>0</v>
      </c>
      <c r="Y259" s="32"/>
      <c r="Z259" s="32"/>
      <c r="AA259" s="32"/>
      <c r="AB259" s="32"/>
      <c r="AC259" s="32"/>
      <c r="AD259" s="32"/>
      <c r="AE259" s="32"/>
      <c r="AR259" s="199" t="s">
        <v>423</v>
      </c>
      <c r="AT259" s="199" t="s">
        <v>213</v>
      </c>
      <c r="AU259" s="199" t="s">
        <v>88</v>
      </c>
      <c r="AY259" s="15" t="s">
        <v>148</v>
      </c>
      <c r="BE259" s="200">
        <f t="shared" si="73"/>
        <v>0</v>
      </c>
      <c r="BF259" s="200">
        <f t="shared" si="74"/>
        <v>0</v>
      </c>
      <c r="BG259" s="200">
        <f t="shared" si="75"/>
        <v>0</v>
      </c>
      <c r="BH259" s="200">
        <f t="shared" si="76"/>
        <v>0</v>
      </c>
      <c r="BI259" s="200">
        <f t="shared" si="77"/>
        <v>0</v>
      </c>
      <c r="BJ259" s="15" t="s">
        <v>86</v>
      </c>
      <c r="BK259" s="200">
        <f t="shared" si="78"/>
        <v>0</v>
      </c>
      <c r="BL259" s="15" t="s">
        <v>423</v>
      </c>
      <c r="BM259" s="199" t="s">
        <v>639</v>
      </c>
    </row>
    <row r="260" spans="1:65" s="2" customFormat="1" ht="44.25" customHeight="1">
      <c r="A260" s="32"/>
      <c r="B260" s="33"/>
      <c r="C260" s="187" t="s">
        <v>640</v>
      </c>
      <c r="D260" s="187" t="s">
        <v>151</v>
      </c>
      <c r="E260" s="188" t="s">
        <v>641</v>
      </c>
      <c r="F260" s="189" t="s">
        <v>642</v>
      </c>
      <c r="G260" s="190" t="s">
        <v>171</v>
      </c>
      <c r="H260" s="191">
        <v>1</v>
      </c>
      <c r="I260" s="192"/>
      <c r="J260" s="192"/>
      <c r="K260" s="193">
        <f t="shared" si="66"/>
        <v>0</v>
      </c>
      <c r="L260" s="189" t="s">
        <v>155</v>
      </c>
      <c r="M260" s="37"/>
      <c r="N260" s="194" t="s">
        <v>1</v>
      </c>
      <c r="O260" s="195" t="s">
        <v>41</v>
      </c>
      <c r="P260" s="196">
        <f t="shared" si="67"/>
        <v>0</v>
      </c>
      <c r="Q260" s="196">
        <f t="shared" si="68"/>
        <v>0</v>
      </c>
      <c r="R260" s="196">
        <f t="shared" si="69"/>
        <v>0</v>
      </c>
      <c r="S260" s="69"/>
      <c r="T260" s="197">
        <f t="shared" si="70"/>
        <v>0</v>
      </c>
      <c r="U260" s="197">
        <v>0</v>
      </c>
      <c r="V260" s="197">
        <f t="shared" si="71"/>
        <v>0</v>
      </c>
      <c r="W260" s="197">
        <v>0</v>
      </c>
      <c r="X260" s="198">
        <f t="shared" si="72"/>
        <v>0</v>
      </c>
      <c r="Y260" s="32"/>
      <c r="Z260" s="32"/>
      <c r="AA260" s="32"/>
      <c r="AB260" s="32"/>
      <c r="AC260" s="32"/>
      <c r="AD260" s="32"/>
      <c r="AE260" s="32"/>
      <c r="AR260" s="199" t="s">
        <v>210</v>
      </c>
      <c r="AT260" s="199" t="s">
        <v>151</v>
      </c>
      <c r="AU260" s="199" t="s">
        <v>88</v>
      </c>
      <c r="AY260" s="15" t="s">
        <v>148</v>
      </c>
      <c r="BE260" s="200">
        <f t="shared" si="73"/>
        <v>0</v>
      </c>
      <c r="BF260" s="200">
        <f t="shared" si="74"/>
        <v>0</v>
      </c>
      <c r="BG260" s="200">
        <f t="shared" si="75"/>
        <v>0</v>
      </c>
      <c r="BH260" s="200">
        <f t="shared" si="76"/>
        <v>0</v>
      </c>
      <c r="BI260" s="200">
        <f t="shared" si="77"/>
        <v>0</v>
      </c>
      <c r="BJ260" s="15" t="s">
        <v>86</v>
      </c>
      <c r="BK260" s="200">
        <f t="shared" si="78"/>
        <v>0</v>
      </c>
      <c r="BL260" s="15" t="s">
        <v>210</v>
      </c>
      <c r="BM260" s="199" t="s">
        <v>643</v>
      </c>
    </row>
    <row r="261" spans="1:65" s="2" customFormat="1" ht="37.9" customHeight="1">
      <c r="A261" s="32"/>
      <c r="B261" s="33"/>
      <c r="C261" s="187" t="s">
        <v>644</v>
      </c>
      <c r="D261" s="187" t="s">
        <v>151</v>
      </c>
      <c r="E261" s="188" t="s">
        <v>645</v>
      </c>
      <c r="F261" s="189" t="s">
        <v>646</v>
      </c>
      <c r="G261" s="190" t="s">
        <v>647</v>
      </c>
      <c r="H261" s="222"/>
      <c r="I261" s="192"/>
      <c r="J261" s="192"/>
      <c r="K261" s="193">
        <f t="shared" si="66"/>
        <v>0</v>
      </c>
      <c r="L261" s="189" t="s">
        <v>155</v>
      </c>
      <c r="M261" s="37"/>
      <c r="N261" s="194" t="s">
        <v>1</v>
      </c>
      <c r="O261" s="195" t="s">
        <v>41</v>
      </c>
      <c r="P261" s="196">
        <f t="shared" si="67"/>
        <v>0</v>
      </c>
      <c r="Q261" s="196">
        <f t="shared" si="68"/>
        <v>0</v>
      </c>
      <c r="R261" s="196">
        <f t="shared" si="69"/>
        <v>0</v>
      </c>
      <c r="S261" s="69"/>
      <c r="T261" s="197">
        <f t="shared" si="70"/>
        <v>0</v>
      </c>
      <c r="U261" s="197">
        <v>0</v>
      </c>
      <c r="V261" s="197">
        <f t="shared" si="71"/>
        <v>0</v>
      </c>
      <c r="W261" s="197">
        <v>0</v>
      </c>
      <c r="X261" s="198">
        <f t="shared" si="72"/>
        <v>0</v>
      </c>
      <c r="Y261" s="32"/>
      <c r="Z261" s="32"/>
      <c r="AA261" s="32"/>
      <c r="AB261" s="32"/>
      <c r="AC261" s="32"/>
      <c r="AD261" s="32"/>
      <c r="AE261" s="32"/>
      <c r="AR261" s="199" t="s">
        <v>210</v>
      </c>
      <c r="AT261" s="199" t="s">
        <v>151</v>
      </c>
      <c r="AU261" s="199" t="s">
        <v>88</v>
      </c>
      <c r="AY261" s="15" t="s">
        <v>148</v>
      </c>
      <c r="BE261" s="200">
        <f t="shared" si="73"/>
        <v>0</v>
      </c>
      <c r="BF261" s="200">
        <f t="shared" si="74"/>
        <v>0</v>
      </c>
      <c r="BG261" s="200">
        <f t="shared" si="75"/>
        <v>0</v>
      </c>
      <c r="BH261" s="200">
        <f t="shared" si="76"/>
        <v>0</v>
      </c>
      <c r="BI261" s="200">
        <f t="shared" si="77"/>
        <v>0</v>
      </c>
      <c r="BJ261" s="15" t="s">
        <v>86</v>
      </c>
      <c r="BK261" s="200">
        <f t="shared" si="78"/>
        <v>0</v>
      </c>
      <c r="BL261" s="15" t="s">
        <v>210</v>
      </c>
      <c r="BM261" s="199" t="s">
        <v>648</v>
      </c>
    </row>
    <row r="262" spans="1:65" s="12" customFormat="1" ht="25.9" customHeight="1">
      <c r="B262" s="170"/>
      <c r="C262" s="171"/>
      <c r="D262" s="172" t="s">
        <v>77</v>
      </c>
      <c r="E262" s="173" t="s">
        <v>649</v>
      </c>
      <c r="F262" s="173" t="s">
        <v>650</v>
      </c>
      <c r="G262" s="171"/>
      <c r="H262" s="171"/>
      <c r="I262" s="174"/>
      <c r="J262" s="174"/>
      <c r="K262" s="175">
        <f>BK262</f>
        <v>0</v>
      </c>
      <c r="L262" s="171"/>
      <c r="M262" s="176"/>
      <c r="N262" s="177"/>
      <c r="O262" s="178"/>
      <c r="P262" s="178"/>
      <c r="Q262" s="179">
        <f>Q263</f>
        <v>0</v>
      </c>
      <c r="R262" s="179">
        <f>R263</f>
        <v>0</v>
      </c>
      <c r="S262" s="178"/>
      <c r="T262" s="180">
        <f>T263</f>
        <v>0</v>
      </c>
      <c r="U262" s="178"/>
      <c r="V262" s="180">
        <f>V263</f>
        <v>0</v>
      </c>
      <c r="W262" s="178"/>
      <c r="X262" s="181">
        <f>X263</f>
        <v>0</v>
      </c>
      <c r="AR262" s="182" t="s">
        <v>156</v>
      </c>
      <c r="AT262" s="183" t="s">
        <v>77</v>
      </c>
      <c r="AU262" s="183" t="s">
        <v>78</v>
      </c>
      <c r="AY262" s="182" t="s">
        <v>148</v>
      </c>
      <c r="BK262" s="184">
        <f>BK263</f>
        <v>0</v>
      </c>
    </row>
    <row r="263" spans="1:65" s="2" customFormat="1" ht="37.9" customHeight="1">
      <c r="A263" s="32"/>
      <c r="B263" s="33"/>
      <c r="C263" s="187" t="s">
        <v>651</v>
      </c>
      <c r="D263" s="187" t="s">
        <v>151</v>
      </c>
      <c r="E263" s="188" t="s">
        <v>652</v>
      </c>
      <c r="F263" s="189" t="s">
        <v>653</v>
      </c>
      <c r="G263" s="190" t="s">
        <v>654</v>
      </c>
      <c r="H263" s="191">
        <v>32</v>
      </c>
      <c r="I263" s="192"/>
      <c r="J263" s="192"/>
      <c r="K263" s="193">
        <f>ROUND(P263*H263,2)</f>
        <v>0</v>
      </c>
      <c r="L263" s="189" t="s">
        <v>155</v>
      </c>
      <c r="M263" s="37"/>
      <c r="N263" s="194" t="s">
        <v>1</v>
      </c>
      <c r="O263" s="195" t="s">
        <v>41</v>
      </c>
      <c r="P263" s="196">
        <f>I263+J263</f>
        <v>0</v>
      </c>
      <c r="Q263" s="196">
        <f>ROUND(I263*H263,2)</f>
        <v>0</v>
      </c>
      <c r="R263" s="196">
        <f>ROUND(J263*H263,2)</f>
        <v>0</v>
      </c>
      <c r="S263" s="69"/>
      <c r="T263" s="197">
        <f>S263*H263</f>
        <v>0</v>
      </c>
      <c r="U263" s="197">
        <v>0</v>
      </c>
      <c r="V263" s="197">
        <f>U263*H263</f>
        <v>0</v>
      </c>
      <c r="W263" s="197">
        <v>0</v>
      </c>
      <c r="X263" s="198">
        <f>W263*H263</f>
        <v>0</v>
      </c>
      <c r="Y263" s="32"/>
      <c r="Z263" s="32"/>
      <c r="AA263" s="32"/>
      <c r="AB263" s="32"/>
      <c r="AC263" s="32"/>
      <c r="AD263" s="32"/>
      <c r="AE263" s="32"/>
      <c r="AR263" s="199" t="s">
        <v>655</v>
      </c>
      <c r="AT263" s="199" t="s">
        <v>151</v>
      </c>
      <c r="AU263" s="199" t="s">
        <v>86</v>
      </c>
      <c r="AY263" s="15" t="s">
        <v>148</v>
      </c>
      <c r="BE263" s="200">
        <f>IF(O263="základní",K263,0)</f>
        <v>0</v>
      </c>
      <c r="BF263" s="200">
        <f>IF(O263="snížená",K263,0)</f>
        <v>0</v>
      </c>
      <c r="BG263" s="200">
        <f>IF(O263="zákl. přenesená",K263,0)</f>
        <v>0</v>
      </c>
      <c r="BH263" s="200">
        <f>IF(O263="sníž. přenesená",K263,0)</f>
        <v>0</v>
      </c>
      <c r="BI263" s="200">
        <f>IF(O263="nulová",K263,0)</f>
        <v>0</v>
      </c>
      <c r="BJ263" s="15" t="s">
        <v>86</v>
      </c>
      <c r="BK263" s="200">
        <f>ROUND(P263*H263,2)</f>
        <v>0</v>
      </c>
      <c r="BL263" s="15" t="s">
        <v>655</v>
      </c>
      <c r="BM263" s="199" t="s">
        <v>656</v>
      </c>
    </row>
    <row r="264" spans="1:65" s="12" customFormat="1" ht="25.9" customHeight="1">
      <c r="B264" s="170"/>
      <c r="C264" s="171"/>
      <c r="D264" s="172" t="s">
        <v>77</v>
      </c>
      <c r="E264" s="173" t="s">
        <v>657</v>
      </c>
      <c r="F264" s="173" t="s">
        <v>658</v>
      </c>
      <c r="G264" s="171"/>
      <c r="H264" s="171"/>
      <c r="I264" s="174"/>
      <c r="J264" s="174"/>
      <c r="K264" s="175">
        <f>BK264</f>
        <v>0</v>
      </c>
      <c r="L264" s="171"/>
      <c r="M264" s="176"/>
      <c r="N264" s="177"/>
      <c r="O264" s="178"/>
      <c r="P264" s="178"/>
      <c r="Q264" s="179">
        <f>Q265+Q267+Q270+Q272+Q274</f>
        <v>0</v>
      </c>
      <c r="R264" s="179">
        <f>R265+R267+R270+R272+R274</f>
        <v>0</v>
      </c>
      <c r="S264" s="178"/>
      <c r="T264" s="180">
        <f>T265+T267+T270+T272+T274</f>
        <v>0</v>
      </c>
      <c r="U264" s="178"/>
      <c r="V264" s="180">
        <f>V265+V267+V270+V272+V274</f>
        <v>0</v>
      </c>
      <c r="W264" s="178"/>
      <c r="X264" s="181">
        <f>X265+X267+X270+X272+X274</f>
        <v>0</v>
      </c>
      <c r="AR264" s="182" t="s">
        <v>173</v>
      </c>
      <c r="AT264" s="183" t="s">
        <v>77</v>
      </c>
      <c r="AU264" s="183" t="s">
        <v>78</v>
      </c>
      <c r="AY264" s="182" t="s">
        <v>148</v>
      </c>
      <c r="BK264" s="184">
        <f>BK265+BK267+BK270+BK272+BK274</f>
        <v>0</v>
      </c>
    </row>
    <row r="265" spans="1:65" s="12" customFormat="1" ht="22.9" customHeight="1">
      <c r="B265" s="170"/>
      <c r="C265" s="171"/>
      <c r="D265" s="172" t="s">
        <v>77</v>
      </c>
      <c r="E265" s="185" t="s">
        <v>659</v>
      </c>
      <c r="F265" s="185" t="s">
        <v>660</v>
      </c>
      <c r="G265" s="171"/>
      <c r="H265" s="171"/>
      <c r="I265" s="174"/>
      <c r="J265" s="174"/>
      <c r="K265" s="186">
        <f>BK265</f>
        <v>0</v>
      </c>
      <c r="L265" s="171"/>
      <c r="M265" s="176"/>
      <c r="N265" s="177"/>
      <c r="O265" s="178"/>
      <c r="P265" s="178"/>
      <c r="Q265" s="179">
        <f>Q266</f>
        <v>0</v>
      </c>
      <c r="R265" s="179">
        <f>R266</f>
        <v>0</v>
      </c>
      <c r="S265" s="178"/>
      <c r="T265" s="180">
        <f>T266</f>
        <v>0</v>
      </c>
      <c r="U265" s="178"/>
      <c r="V265" s="180">
        <f>V266</f>
        <v>0</v>
      </c>
      <c r="W265" s="178"/>
      <c r="X265" s="181">
        <f>X266</f>
        <v>0</v>
      </c>
      <c r="AR265" s="182" t="s">
        <v>173</v>
      </c>
      <c r="AT265" s="183" t="s">
        <v>77</v>
      </c>
      <c r="AU265" s="183" t="s">
        <v>86</v>
      </c>
      <c r="AY265" s="182" t="s">
        <v>148</v>
      </c>
      <c r="BK265" s="184">
        <f>BK266</f>
        <v>0</v>
      </c>
    </row>
    <row r="266" spans="1:65" s="2" customFormat="1" ht="24.2" customHeight="1">
      <c r="A266" s="32"/>
      <c r="B266" s="33"/>
      <c r="C266" s="187" t="s">
        <v>661</v>
      </c>
      <c r="D266" s="187" t="s">
        <v>151</v>
      </c>
      <c r="E266" s="188" t="s">
        <v>662</v>
      </c>
      <c r="F266" s="189" t="s">
        <v>663</v>
      </c>
      <c r="G266" s="190" t="s">
        <v>664</v>
      </c>
      <c r="H266" s="191">
        <v>1</v>
      </c>
      <c r="I266" s="192"/>
      <c r="J266" s="192"/>
      <c r="K266" s="193">
        <f>ROUND(P266*H266,2)</f>
        <v>0</v>
      </c>
      <c r="L266" s="189" t="s">
        <v>155</v>
      </c>
      <c r="M266" s="37"/>
      <c r="N266" s="194" t="s">
        <v>1</v>
      </c>
      <c r="O266" s="195" t="s">
        <v>41</v>
      </c>
      <c r="P266" s="196">
        <f>I266+J266</f>
        <v>0</v>
      </c>
      <c r="Q266" s="196">
        <f>ROUND(I266*H266,2)</f>
        <v>0</v>
      </c>
      <c r="R266" s="196">
        <f>ROUND(J266*H266,2)</f>
        <v>0</v>
      </c>
      <c r="S266" s="69"/>
      <c r="T266" s="197">
        <f>S266*H266</f>
        <v>0</v>
      </c>
      <c r="U266" s="197">
        <v>0</v>
      </c>
      <c r="V266" s="197">
        <f>U266*H266</f>
        <v>0</v>
      </c>
      <c r="W266" s="197">
        <v>0</v>
      </c>
      <c r="X266" s="198">
        <f>W266*H266</f>
        <v>0</v>
      </c>
      <c r="Y266" s="32"/>
      <c r="Z266" s="32"/>
      <c r="AA266" s="32"/>
      <c r="AB266" s="32"/>
      <c r="AC266" s="32"/>
      <c r="AD266" s="32"/>
      <c r="AE266" s="32"/>
      <c r="AR266" s="199" t="s">
        <v>665</v>
      </c>
      <c r="AT266" s="199" t="s">
        <v>151</v>
      </c>
      <c r="AU266" s="199" t="s">
        <v>88</v>
      </c>
      <c r="AY266" s="15" t="s">
        <v>148</v>
      </c>
      <c r="BE266" s="200">
        <f>IF(O266="základní",K266,0)</f>
        <v>0</v>
      </c>
      <c r="BF266" s="200">
        <f>IF(O266="snížená",K266,0)</f>
        <v>0</v>
      </c>
      <c r="BG266" s="200">
        <f>IF(O266="zákl. přenesená",K266,0)</f>
        <v>0</v>
      </c>
      <c r="BH266" s="200">
        <f>IF(O266="sníž. přenesená",K266,0)</f>
        <v>0</v>
      </c>
      <c r="BI266" s="200">
        <f>IF(O266="nulová",K266,0)</f>
        <v>0</v>
      </c>
      <c r="BJ266" s="15" t="s">
        <v>86</v>
      </c>
      <c r="BK266" s="200">
        <f>ROUND(P266*H266,2)</f>
        <v>0</v>
      </c>
      <c r="BL266" s="15" t="s">
        <v>665</v>
      </c>
      <c r="BM266" s="199" t="s">
        <v>666</v>
      </c>
    </row>
    <row r="267" spans="1:65" s="12" customFormat="1" ht="22.9" customHeight="1">
      <c r="B267" s="170"/>
      <c r="C267" s="171"/>
      <c r="D267" s="172" t="s">
        <v>77</v>
      </c>
      <c r="E267" s="185" t="s">
        <v>667</v>
      </c>
      <c r="F267" s="185" t="s">
        <v>668</v>
      </c>
      <c r="G267" s="171"/>
      <c r="H267" s="171"/>
      <c r="I267" s="174"/>
      <c r="J267" s="174"/>
      <c r="K267" s="186">
        <f>BK267</f>
        <v>0</v>
      </c>
      <c r="L267" s="171"/>
      <c r="M267" s="176"/>
      <c r="N267" s="177"/>
      <c r="O267" s="178"/>
      <c r="P267" s="178"/>
      <c r="Q267" s="179">
        <f>SUM(Q268:Q269)</f>
        <v>0</v>
      </c>
      <c r="R267" s="179">
        <f>SUM(R268:R269)</f>
        <v>0</v>
      </c>
      <c r="S267" s="178"/>
      <c r="T267" s="180">
        <f>SUM(T268:T269)</f>
        <v>0</v>
      </c>
      <c r="U267" s="178"/>
      <c r="V267" s="180">
        <f>SUM(V268:V269)</f>
        <v>0</v>
      </c>
      <c r="W267" s="178"/>
      <c r="X267" s="181">
        <f>SUM(X268:X269)</f>
        <v>0</v>
      </c>
      <c r="AR267" s="182" t="s">
        <v>173</v>
      </c>
      <c r="AT267" s="183" t="s">
        <v>77</v>
      </c>
      <c r="AU267" s="183" t="s">
        <v>86</v>
      </c>
      <c r="AY267" s="182" t="s">
        <v>148</v>
      </c>
      <c r="BK267" s="184">
        <f>SUM(BK268:BK269)</f>
        <v>0</v>
      </c>
    </row>
    <row r="268" spans="1:65" s="2" customFormat="1" ht="24.2" customHeight="1">
      <c r="A268" s="32"/>
      <c r="B268" s="33"/>
      <c r="C268" s="187" t="s">
        <v>669</v>
      </c>
      <c r="D268" s="187" t="s">
        <v>151</v>
      </c>
      <c r="E268" s="188" t="s">
        <v>670</v>
      </c>
      <c r="F268" s="189" t="s">
        <v>671</v>
      </c>
      <c r="G268" s="190" t="s">
        <v>664</v>
      </c>
      <c r="H268" s="191">
        <v>1</v>
      </c>
      <c r="I268" s="192"/>
      <c r="J268" s="192"/>
      <c r="K268" s="193">
        <f>ROUND(P268*H268,2)</f>
        <v>0</v>
      </c>
      <c r="L268" s="189" t="s">
        <v>155</v>
      </c>
      <c r="M268" s="37"/>
      <c r="N268" s="194" t="s">
        <v>1</v>
      </c>
      <c r="O268" s="195" t="s">
        <v>41</v>
      </c>
      <c r="P268" s="196">
        <f>I268+J268</f>
        <v>0</v>
      </c>
      <c r="Q268" s="196">
        <f>ROUND(I268*H268,2)</f>
        <v>0</v>
      </c>
      <c r="R268" s="196">
        <f>ROUND(J268*H268,2)</f>
        <v>0</v>
      </c>
      <c r="S268" s="69"/>
      <c r="T268" s="197">
        <f>S268*H268</f>
        <v>0</v>
      </c>
      <c r="U268" s="197">
        <v>0</v>
      </c>
      <c r="V268" s="197">
        <f>U268*H268</f>
        <v>0</v>
      </c>
      <c r="W268" s="197">
        <v>0</v>
      </c>
      <c r="X268" s="198">
        <f>W268*H268</f>
        <v>0</v>
      </c>
      <c r="Y268" s="32"/>
      <c r="Z268" s="32"/>
      <c r="AA268" s="32"/>
      <c r="AB268" s="32"/>
      <c r="AC268" s="32"/>
      <c r="AD268" s="32"/>
      <c r="AE268" s="32"/>
      <c r="AR268" s="199" t="s">
        <v>665</v>
      </c>
      <c r="AT268" s="199" t="s">
        <v>151</v>
      </c>
      <c r="AU268" s="199" t="s">
        <v>88</v>
      </c>
      <c r="AY268" s="15" t="s">
        <v>148</v>
      </c>
      <c r="BE268" s="200">
        <f>IF(O268="základní",K268,0)</f>
        <v>0</v>
      </c>
      <c r="BF268" s="200">
        <f>IF(O268="snížená",K268,0)</f>
        <v>0</v>
      </c>
      <c r="BG268" s="200">
        <f>IF(O268="zákl. přenesená",K268,0)</f>
        <v>0</v>
      </c>
      <c r="BH268" s="200">
        <f>IF(O268="sníž. přenesená",K268,0)</f>
        <v>0</v>
      </c>
      <c r="BI268" s="200">
        <f>IF(O268="nulová",K268,0)</f>
        <v>0</v>
      </c>
      <c r="BJ268" s="15" t="s">
        <v>86</v>
      </c>
      <c r="BK268" s="200">
        <f>ROUND(P268*H268,2)</f>
        <v>0</v>
      </c>
      <c r="BL268" s="15" t="s">
        <v>665</v>
      </c>
      <c r="BM268" s="199" t="s">
        <v>672</v>
      </c>
    </row>
    <row r="269" spans="1:65" s="2" customFormat="1" ht="37.9" customHeight="1">
      <c r="A269" s="32"/>
      <c r="B269" s="33"/>
      <c r="C269" s="187" t="s">
        <v>673</v>
      </c>
      <c r="D269" s="187" t="s">
        <v>151</v>
      </c>
      <c r="E269" s="188" t="s">
        <v>674</v>
      </c>
      <c r="F269" s="189" t="s">
        <v>675</v>
      </c>
      <c r="G269" s="190" t="s">
        <v>664</v>
      </c>
      <c r="H269" s="191">
        <v>1</v>
      </c>
      <c r="I269" s="192"/>
      <c r="J269" s="192"/>
      <c r="K269" s="193">
        <f>ROUND(P269*H269,2)</f>
        <v>0</v>
      </c>
      <c r="L269" s="189" t="s">
        <v>155</v>
      </c>
      <c r="M269" s="37"/>
      <c r="N269" s="194" t="s">
        <v>1</v>
      </c>
      <c r="O269" s="195" t="s">
        <v>41</v>
      </c>
      <c r="P269" s="196">
        <f>I269+J269</f>
        <v>0</v>
      </c>
      <c r="Q269" s="196">
        <f>ROUND(I269*H269,2)</f>
        <v>0</v>
      </c>
      <c r="R269" s="196">
        <f>ROUND(J269*H269,2)</f>
        <v>0</v>
      </c>
      <c r="S269" s="69"/>
      <c r="T269" s="197">
        <f>S269*H269</f>
        <v>0</v>
      </c>
      <c r="U269" s="197">
        <v>0</v>
      </c>
      <c r="V269" s="197">
        <f>U269*H269</f>
        <v>0</v>
      </c>
      <c r="W269" s="197">
        <v>0</v>
      </c>
      <c r="X269" s="198">
        <f>W269*H269</f>
        <v>0</v>
      </c>
      <c r="Y269" s="32"/>
      <c r="Z269" s="32"/>
      <c r="AA269" s="32"/>
      <c r="AB269" s="32"/>
      <c r="AC269" s="32"/>
      <c r="AD269" s="32"/>
      <c r="AE269" s="32"/>
      <c r="AR269" s="199" t="s">
        <v>665</v>
      </c>
      <c r="AT269" s="199" t="s">
        <v>151</v>
      </c>
      <c r="AU269" s="199" t="s">
        <v>88</v>
      </c>
      <c r="AY269" s="15" t="s">
        <v>148</v>
      </c>
      <c r="BE269" s="200">
        <f>IF(O269="základní",K269,0)</f>
        <v>0</v>
      </c>
      <c r="BF269" s="200">
        <f>IF(O269="snížená",K269,0)</f>
        <v>0</v>
      </c>
      <c r="BG269" s="200">
        <f>IF(O269="zákl. přenesená",K269,0)</f>
        <v>0</v>
      </c>
      <c r="BH269" s="200">
        <f>IF(O269="sníž. přenesená",K269,0)</f>
        <v>0</v>
      </c>
      <c r="BI269" s="200">
        <f>IF(O269="nulová",K269,0)</f>
        <v>0</v>
      </c>
      <c r="BJ269" s="15" t="s">
        <v>86</v>
      </c>
      <c r="BK269" s="200">
        <f>ROUND(P269*H269,2)</f>
        <v>0</v>
      </c>
      <c r="BL269" s="15" t="s">
        <v>665</v>
      </c>
      <c r="BM269" s="199" t="s">
        <v>676</v>
      </c>
    </row>
    <row r="270" spans="1:65" s="12" customFormat="1" ht="22.9" customHeight="1">
      <c r="B270" s="170"/>
      <c r="C270" s="171"/>
      <c r="D270" s="172" t="s">
        <v>77</v>
      </c>
      <c r="E270" s="185" t="s">
        <v>677</v>
      </c>
      <c r="F270" s="185" t="s">
        <v>678</v>
      </c>
      <c r="G270" s="171"/>
      <c r="H270" s="171"/>
      <c r="I270" s="174"/>
      <c r="J270" s="174"/>
      <c r="K270" s="186">
        <f>BK270</f>
        <v>0</v>
      </c>
      <c r="L270" s="171"/>
      <c r="M270" s="176"/>
      <c r="N270" s="177"/>
      <c r="O270" s="178"/>
      <c r="P270" s="178"/>
      <c r="Q270" s="179">
        <f>Q271</f>
        <v>0</v>
      </c>
      <c r="R270" s="179">
        <f>R271</f>
        <v>0</v>
      </c>
      <c r="S270" s="178"/>
      <c r="T270" s="180">
        <f>T271</f>
        <v>0</v>
      </c>
      <c r="U270" s="178"/>
      <c r="V270" s="180">
        <f>V271</f>
        <v>0</v>
      </c>
      <c r="W270" s="178"/>
      <c r="X270" s="181">
        <f>X271</f>
        <v>0</v>
      </c>
      <c r="AR270" s="182" t="s">
        <v>173</v>
      </c>
      <c r="AT270" s="183" t="s">
        <v>77</v>
      </c>
      <c r="AU270" s="183" t="s">
        <v>86</v>
      </c>
      <c r="AY270" s="182" t="s">
        <v>148</v>
      </c>
      <c r="BK270" s="184">
        <f>BK271</f>
        <v>0</v>
      </c>
    </row>
    <row r="271" spans="1:65" s="2" customFormat="1" ht="24.2" customHeight="1">
      <c r="A271" s="32"/>
      <c r="B271" s="33"/>
      <c r="C271" s="187" t="s">
        <v>679</v>
      </c>
      <c r="D271" s="187" t="s">
        <v>151</v>
      </c>
      <c r="E271" s="188" t="s">
        <v>680</v>
      </c>
      <c r="F271" s="189" t="s">
        <v>681</v>
      </c>
      <c r="G271" s="190" t="s">
        <v>664</v>
      </c>
      <c r="H271" s="191">
        <v>1</v>
      </c>
      <c r="I271" s="192"/>
      <c r="J271" s="192"/>
      <c r="K271" s="193">
        <f>ROUND(P271*H271,2)</f>
        <v>0</v>
      </c>
      <c r="L271" s="189" t="s">
        <v>155</v>
      </c>
      <c r="M271" s="37"/>
      <c r="N271" s="194" t="s">
        <v>1</v>
      </c>
      <c r="O271" s="195" t="s">
        <v>41</v>
      </c>
      <c r="P271" s="196">
        <f>I271+J271</f>
        <v>0</v>
      </c>
      <c r="Q271" s="196">
        <f>ROUND(I271*H271,2)</f>
        <v>0</v>
      </c>
      <c r="R271" s="196">
        <f>ROUND(J271*H271,2)</f>
        <v>0</v>
      </c>
      <c r="S271" s="69"/>
      <c r="T271" s="197">
        <f>S271*H271</f>
        <v>0</v>
      </c>
      <c r="U271" s="197">
        <v>0</v>
      </c>
      <c r="V271" s="197">
        <f>U271*H271</f>
        <v>0</v>
      </c>
      <c r="W271" s="197">
        <v>0</v>
      </c>
      <c r="X271" s="198">
        <f>W271*H271</f>
        <v>0</v>
      </c>
      <c r="Y271" s="32"/>
      <c r="Z271" s="32"/>
      <c r="AA271" s="32"/>
      <c r="AB271" s="32"/>
      <c r="AC271" s="32"/>
      <c r="AD271" s="32"/>
      <c r="AE271" s="32"/>
      <c r="AR271" s="199" t="s">
        <v>665</v>
      </c>
      <c r="AT271" s="199" t="s">
        <v>151</v>
      </c>
      <c r="AU271" s="199" t="s">
        <v>88</v>
      </c>
      <c r="AY271" s="15" t="s">
        <v>148</v>
      </c>
      <c r="BE271" s="200">
        <f>IF(O271="základní",K271,0)</f>
        <v>0</v>
      </c>
      <c r="BF271" s="200">
        <f>IF(O271="snížená",K271,0)</f>
        <v>0</v>
      </c>
      <c r="BG271" s="200">
        <f>IF(O271="zákl. přenesená",K271,0)</f>
        <v>0</v>
      </c>
      <c r="BH271" s="200">
        <f>IF(O271="sníž. přenesená",K271,0)</f>
        <v>0</v>
      </c>
      <c r="BI271" s="200">
        <f>IF(O271="nulová",K271,0)</f>
        <v>0</v>
      </c>
      <c r="BJ271" s="15" t="s">
        <v>86</v>
      </c>
      <c r="BK271" s="200">
        <f>ROUND(P271*H271,2)</f>
        <v>0</v>
      </c>
      <c r="BL271" s="15" t="s">
        <v>665</v>
      </c>
      <c r="BM271" s="199" t="s">
        <v>682</v>
      </c>
    </row>
    <row r="272" spans="1:65" s="12" customFormat="1" ht="22.9" customHeight="1">
      <c r="B272" s="170"/>
      <c r="C272" s="171"/>
      <c r="D272" s="172" t="s">
        <v>77</v>
      </c>
      <c r="E272" s="185" t="s">
        <v>683</v>
      </c>
      <c r="F272" s="185" t="s">
        <v>684</v>
      </c>
      <c r="G272" s="171"/>
      <c r="H272" s="171"/>
      <c r="I272" s="174"/>
      <c r="J272" s="174"/>
      <c r="K272" s="186">
        <f>BK272</f>
        <v>0</v>
      </c>
      <c r="L272" s="171"/>
      <c r="M272" s="176"/>
      <c r="N272" s="177"/>
      <c r="O272" s="178"/>
      <c r="P272" s="178"/>
      <c r="Q272" s="179">
        <f>Q273</f>
        <v>0</v>
      </c>
      <c r="R272" s="179">
        <f>R273</f>
        <v>0</v>
      </c>
      <c r="S272" s="178"/>
      <c r="T272" s="180">
        <f>T273</f>
        <v>0</v>
      </c>
      <c r="U272" s="178"/>
      <c r="V272" s="180">
        <f>V273</f>
        <v>0</v>
      </c>
      <c r="W272" s="178"/>
      <c r="X272" s="181">
        <f>X273</f>
        <v>0</v>
      </c>
      <c r="AR272" s="182" t="s">
        <v>173</v>
      </c>
      <c r="AT272" s="183" t="s">
        <v>77</v>
      </c>
      <c r="AU272" s="183" t="s">
        <v>86</v>
      </c>
      <c r="AY272" s="182" t="s">
        <v>148</v>
      </c>
      <c r="BK272" s="184">
        <f>BK273</f>
        <v>0</v>
      </c>
    </row>
    <row r="273" spans="1:65" s="2" customFormat="1" ht="24.2" customHeight="1">
      <c r="A273" s="32"/>
      <c r="B273" s="33"/>
      <c r="C273" s="187" t="s">
        <v>685</v>
      </c>
      <c r="D273" s="187" t="s">
        <v>151</v>
      </c>
      <c r="E273" s="188" t="s">
        <v>686</v>
      </c>
      <c r="F273" s="189" t="s">
        <v>687</v>
      </c>
      <c r="G273" s="190" t="s">
        <v>664</v>
      </c>
      <c r="H273" s="191">
        <v>1</v>
      </c>
      <c r="I273" s="192"/>
      <c r="J273" s="192"/>
      <c r="K273" s="193">
        <f>ROUND(P273*H273,2)</f>
        <v>0</v>
      </c>
      <c r="L273" s="189" t="s">
        <v>155</v>
      </c>
      <c r="M273" s="37"/>
      <c r="N273" s="194" t="s">
        <v>1</v>
      </c>
      <c r="O273" s="195" t="s">
        <v>41</v>
      </c>
      <c r="P273" s="196">
        <f>I273+J273</f>
        <v>0</v>
      </c>
      <c r="Q273" s="196">
        <f>ROUND(I273*H273,2)</f>
        <v>0</v>
      </c>
      <c r="R273" s="196">
        <f>ROUND(J273*H273,2)</f>
        <v>0</v>
      </c>
      <c r="S273" s="69"/>
      <c r="T273" s="197">
        <f>S273*H273</f>
        <v>0</v>
      </c>
      <c r="U273" s="197">
        <v>0</v>
      </c>
      <c r="V273" s="197">
        <f>U273*H273</f>
        <v>0</v>
      </c>
      <c r="W273" s="197">
        <v>0</v>
      </c>
      <c r="X273" s="198">
        <f>W273*H273</f>
        <v>0</v>
      </c>
      <c r="Y273" s="32"/>
      <c r="Z273" s="32"/>
      <c r="AA273" s="32"/>
      <c r="AB273" s="32"/>
      <c r="AC273" s="32"/>
      <c r="AD273" s="32"/>
      <c r="AE273" s="32"/>
      <c r="AR273" s="199" t="s">
        <v>665</v>
      </c>
      <c r="AT273" s="199" t="s">
        <v>151</v>
      </c>
      <c r="AU273" s="199" t="s">
        <v>88</v>
      </c>
      <c r="AY273" s="15" t="s">
        <v>148</v>
      </c>
      <c r="BE273" s="200">
        <f>IF(O273="základní",K273,0)</f>
        <v>0</v>
      </c>
      <c r="BF273" s="200">
        <f>IF(O273="snížená",K273,0)</f>
        <v>0</v>
      </c>
      <c r="BG273" s="200">
        <f>IF(O273="zákl. přenesená",K273,0)</f>
        <v>0</v>
      </c>
      <c r="BH273" s="200">
        <f>IF(O273="sníž. přenesená",K273,0)</f>
        <v>0</v>
      </c>
      <c r="BI273" s="200">
        <f>IF(O273="nulová",K273,0)</f>
        <v>0</v>
      </c>
      <c r="BJ273" s="15" t="s">
        <v>86</v>
      </c>
      <c r="BK273" s="200">
        <f>ROUND(P273*H273,2)</f>
        <v>0</v>
      </c>
      <c r="BL273" s="15" t="s">
        <v>665</v>
      </c>
      <c r="BM273" s="199" t="s">
        <v>688</v>
      </c>
    </row>
    <row r="274" spans="1:65" s="12" customFormat="1" ht="22.9" customHeight="1">
      <c r="B274" s="170"/>
      <c r="C274" s="171"/>
      <c r="D274" s="172" t="s">
        <v>77</v>
      </c>
      <c r="E274" s="185" t="s">
        <v>689</v>
      </c>
      <c r="F274" s="185" t="s">
        <v>690</v>
      </c>
      <c r="G274" s="171"/>
      <c r="H274" s="171"/>
      <c r="I274" s="174"/>
      <c r="J274" s="174"/>
      <c r="K274" s="186">
        <f>BK274</f>
        <v>0</v>
      </c>
      <c r="L274" s="171"/>
      <c r="M274" s="176"/>
      <c r="N274" s="177"/>
      <c r="O274" s="178"/>
      <c r="P274" s="178"/>
      <c r="Q274" s="179">
        <f>SUM(Q275:Q276)</f>
        <v>0</v>
      </c>
      <c r="R274" s="179">
        <f>SUM(R275:R276)</f>
        <v>0</v>
      </c>
      <c r="S274" s="178"/>
      <c r="T274" s="180">
        <f>SUM(T275:T276)</f>
        <v>0</v>
      </c>
      <c r="U274" s="178"/>
      <c r="V274" s="180">
        <f>SUM(V275:V276)</f>
        <v>0</v>
      </c>
      <c r="W274" s="178"/>
      <c r="X274" s="181">
        <f>SUM(X275:X276)</f>
        <v>0</v>
      </c>
      <c r="AR274" s="182" t="s">
        <v>173</v>
      </c>
      <c r="AT274" s="183" t="s">
        <v>77</v>
      </c>
      <c r="AU274" s="183" t="s">
        <v>86</v>
      </c>
      <c r="AY274" s="182" t="s">
        <v>148</v>
      </c>
      <c r="BK274" s="184">
        <f>SUM(BK275:BK276)</f>
        <v>0</v>
      </c>
    </row>
    <row r="275" spans="1:65" s="2" customFormat="1" ht="24.2" customHeight="1">
      <c r="A275" s="32"/>
      <c r="B275" s="33"/>
      <c r="C275" s="187" t="s">
        <v>691</v>
      </c>
      <c r="D275" s="187" t="s">
        <v>151</v>
      </c>
      <c r="E275" s="188" t="s">
        <v>692</v>
      </c>
      <c r="F275" s="189" t="s">
        <v>693</v>
      </c>
      <c r="G275" s="190" t="s">
        <v>664</v>
      </c>
      <c r="H275" s="191">
        <v>1</v>
      </c>
      <c r="I275" s="192"/>
      <c r="J275" s="192"/>
      <c r="K275" s="193">
        <f>ROUND(P275*H275,2)</f>
        <v>0</v>
      </c>
      <c r="L275" s="189" t="s">
        <v>155</v>
      </c>
      <c r="M275" s="37"/>
      <c r="N275" s="194" t="s">
        <v>1</v>
      </c>
      <c r="O275" s="195" t="s">
        <v>41</v>
      </c>
      <c r="P275" s="196">
        <f>I275+J275</f>
        <v>0</v>
      </c>
      <c r="Q275" s="196">
        <f>ROUND(I275*H275,2)</f>
        <v>0</v>
      </c>
      <c r="R275" s="196">
        <f>ROUND(J275*H275,2)</f>
        <v>0</v>
      </c>
      <c r="S275" s="69"/>
      <c r="T275" s="197">
        <f>S275*H275</f>
        <v>0</v>
      </c>
      <c r="U275" s="197">
        <v>0</v>
      </c>
      <c r="V275" s="197">
        <f>U275*H275</f>
        <v>0</v>
      </c>
      <c r="W275" s="197">
        <v>0</v>
      </c>
      <c r="X275" s="198">
        <f>W275*H275</f>
        <v>0</v>
      </c>
      <c r="Y275" s="32"/>
      <c r="Z275" s="32"/>
      <c r="AA275" s="32"/>
      <c r="AB275" s="32"/>
      <c r="AC275" s="32"/>
      <c r="AD275" s="32"/>
      <c r="AE275" s="32"/>
      <c r="AR275" s="199" t="s">
        <v>665</v>
      </c>
      <c r="AT275" s="199" t="s">
        <v>151</v>
      </c>
      <c r="AU275" s="199" t="s">
        <v>88</v>
      </c>
      <c r="AY275" s="15" t="s">
        <v>148</v>
      </c>
      <c r="BE275" s="200">
        <f>IF(O275="základní",K275,0)</f>
        <v>0</v>
      </c>
      <c r="BF275" s="200">
        <f>IF(O275="snížená",K275,0)</f>
        <v>0</v>
      </c>
      <c r="BG275" s="200">
        <f>IF(O275="zákl. přenesená",K275,0)</f>
        <v>0</v>
      </c>
      <c r="BH275" s="200">
        <f>IF(O275="sníž. přenesená",K275,0)</f>
        <v>0</v>
      </c>
      <c r="BI275" s="200">
        <f>IF(O275="nulová",K275,0)</f>
        <v>0</v>
      </c>
      <c r="BJ275" s="15" t="s">
        <v>86</v>
      </c>
      <c r="BK275" s="200">
        <f>ROUND(P275*H275,2)</f>
        <v>0</v>
      </c>
      <c r="BL275" s="15" t="s">
        <v>665</v>
      </c>
      <c r="BM275" s="199" t="s">
        <v>694</v>
      </c>
    </row>
    <row r="276" spans="1:65" s="2" customFormat="1" ht="24.2" customHeight="1">
      <c r="A276" s="32"/>
      <c r="B276" s="33"/>
      <c r="C276" s="187" t="s">
        <v>695</v>
      </c>
      <c r="D276" s="187" t="s">
        <v>151</v>
      </c>
      <c r="E276" s="188" t="s">
        <v>696</v>
      </c>
      <c r="F276" s="189" t="s">
        <v>697</v>
      </c>
      <c r="G276" s="190" t="s">
        <v>664</v>
      </c>
      <c r="H276" s="191">
        <v>1</v>
      </c>
      <c r="I276" s="192"/>
      <c r="J276" s="192"/>
      <c r="K276" s="193">
        <f>ROUND(P276*H276,2)</f>
        <v>0</v>
      </c>
      <c r="L276" s="189" t="s">
        <v>155</v>
      </c>
      <c r="M276" s="37"/>
      <c r="N276" s="223" t="s">
        <v>1</v>
      </c>
      <c r="O276" s="224" t="s">
        <v>41</v>
      </c>
      <c r="P276" s="225">
        <f>I276+J276</f>
        <v>0</v>
      </c>
      <c r="Q276" s="225">
        <f>ROUND(I276*H276,2)</f>
        <v>0</v>
      </c>
      <c r="R276" s="225">
        <f>ROUND(J276*H276,2)</f>
        <v>0</v>
      </c>
      <c r="S276" s="226"/>
      <c r="T276" s="227">
        <f>S276*H276</f>
        <v>0</v>
      </c>
      <c r="U276" s="227">
        <v>0</v>
      </c>
      <c r="V276" s="227">
        <f>U276*H276</f>
        <v>0</v>
      </c>
      <c r="W276" s="227">
        <v>0</v>
      </c>
      <c r="X276" s="228">
        <f>W276*H276</f>
        <v>0</v>
      </c>
      <c r="Y276" s="32"/>
      <c r="Z276" s="32"/>
      <c r="AA276" s="32"/>
      <c r="AB276" s="32"/>
      <c r="AC276" s="32"/>
      <c r="AD276" s="32"/>
      <c r="AE276" s="32"/>
      <c r="AR276" s="199" t="s">
        <v>665</v>
      </c>
      <c r="AT276" s="199" t="s">
        <v>151</v>
      </c>
      <c r="AU276" s="199" t="s">
        <v>88</v>
      </c>
      <c r="AY276" s="15" t="s">
        <v>148</v>
      </c>
      <c r="BE276" s="200">
        <f>IF(O276="základní",K276,0)</f>
        <v>0</v>
      </c>
      <c r="BF276" s="200">
        <f>IF(O276="snížená",K276,0)</f>
        <v>0</v>
      </c>
      <c r="BG276" s="200">
        <f>IF(O276="zákl. přenesená",K276,0)</f>
        <v>0</v>
      </c>
      <c r="BH276" s="200">
        <f>IF(O276="sníž. přenesená",K276,0)</f>
        <v>0</v>
      </c>
      <c r="BI276" s="200">
        <f>IF(O276="nulová",K276,0)</f>
        <v>0</v>
      </c>
      <c r="BJ276" s="15" t="s">
        <v>86</v>
      </c>
      <c r="BK276" s="200">
        <f>ROUND(P276*H276,2)</f>
        <v>0</v>
      </c>
      <c r="BL276" s="15" t="s">
        <v>665</v>
      </c>
      <c r="BM276" s="199" t="s">
        <v>698</v>
      </c>
    </row>
    <row r="277" spans="1:65" s="2" customFormat="1" ht="6.95" customHeight="1">
      <c r="A277" s="32"/>
      <c r="B277" s="52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37"/>
      <c r="N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</row>
  </sheetData>
  <sheetProtection algorithmName="SHA-512" hashValue="lCLwFxadkYLNu8VFzoJlQ6oqa5pCnwLkpCfTqw95sK9viZJ/I31ULg/5+nhfOrlPfJs+1zKbmbLf8C6DTFXkrA==" saltValue="rXP4DRAcOL5kNd0O5ASJUmetst3sNIWWS1qQtVldcjV0sOdkRsD5H2Wo+oZmVDVm73Vln5U+YrjQeeVlJ1OBgQ==" spinCount="100000" sheet="1" objects="1" scenarios="1" formatColumns="0" formatRows="0" autoFilter="0"/>
  <autoFilter ref="C128:L276" xr:uid="{00000000-0009-0000-0000-000001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5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91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699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ROUND((SUM(BE129:BE255)),  2)</f>
        <v>0</v>
      </c>
      <c r="G35" s="32"/>
      <c r="H35" s="32"/>
      <c r="I35" s="123">
        <v>0.21</v>
      </c>
      <c r="J35" s="32"/>
      <c r="K35" s="118">
        <f>ROUND(((SUM(BE129:BE255))*I35),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ROUND((SUM(BF129:BF255)),  2)</f>
        <v>0</v>
      </c>
      <c r="G36" s="32"/>
      <c r="H36" s="32"/>
      <c r="I36" s="123">
        <v>0.15</v>
      </c>
      <c r="J36" s="32"/>
      <c r="K36" s="118">
        <f>ROUND(((SUM(BF129:BF255))*I36),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ROUND((SUM(BG129:BG255)),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ROUND((SUM(BH129:BH255)),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ROUND((SUM(BI129:BI255)),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02K2023_2 - Elektroinstalace 1.NP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Q144</f>
        <v>0</v>
      </c>
      <c r="J100" s="156">
        <f>R144</f>
        <v>0</v>
      </c>
      <c r="K100" s="156">
        <f>K144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Q147</f>
        <v>0</v>
      </c>
      <c r="J101" s="150">
        <f>R147</f>
        <v>0</v>
      </c>
      <c r="K101" s="150">
        <f>K147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Q148</f>
        <v>0</v>
      </c>
      <c r="J102" s="156">
        <f>R148</f>
        <v>0</v>
      </c>
      <c r="K102" s="156">
        <f>K148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Q240</f>
        <v>0</v>
      </c>
      <c r="J103" s="150">
        <f>R240</f>
        <v>0</v>
      </c>
      <c r="K103" s="150">
        <f>K240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Q243</f>
        <v>0</v>
      </c>
      <c r="J104" s="150">
        <f>R243</f>
        <v>0</v>
      </c>
      <c r="K104" s="150">
        <f>K243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Q244</f>
        <v>0</v>
      </c>
      <c r="J105" s="156">
        <f>R244</f>
        <v>0</v>
      </c>
      <c r="K105" s="156">
        <f>K244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Q246</f>
        <v>0</v>
      </c>
      <c r="J106" s="156">
        <f>R246</f>
        <v>0</v>
      </c>
      <c r="K106" s="156">
        <f>K246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Q249</f>
        <v>0</v>
      </c>
      <c r="J107" s="156">
        <f>R249</f>
        <v>0</v>
      </c>
      <c r="K107" s="156">
        <f>K249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Q251</f>
        <v>0</v>
      </c>
      <c r="J108" s="156">
        <f>R251</f>
        <v>0</v>
      </c>
      <c r="K108" s="156">
        <f>K251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Q253</f>
        <v>0</v>
      </c>
      <c r="J109" s="156">
        <f>R253</f>
        <v>0</v>
      </c>
      <c r="K109" s="156">
        <f>K253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7" t="str">
        <f>E7</f>
        <v>Obchodní akademie Český Těšín</v>
      </c>
      <c r="F119" s="278"/>
      <c r="G119" s="278"/>
      <c r="H119" s="278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29" t="str">
        <f>E9</f>
        <v>02K2023_2 - Elektroinstalace 1.NP</v>
      </c>
      <c r="F121" s="279"/>
      <c r="G121" s="279"/>
      <c r="H121" s="279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12. 4. 2023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Q130+Q147+Q240+Q243</f>
        <v>0</v>
      </c>
      <c r="R129" s="166">
        <f>R130+R147+R240+R243</f>
        <v>0</v>
      </c>
      <c r="S129" s="77"/>
      <c r="T129" s="167">
        <f>T130+T147+T240+T243</f>
        <v>0</v>
      </c>
      <c r="U129" s="77"/>
      <c r="V129" s="167">
        <f>V130+V147+V240+V243</f>
        <v>1.7655999999999998</v>
      </c>
      <c r="W129" s="77"/>
      <c r="X129" s="168">
        <f>X130+X147+X240+X243</f>
        <v>1.8712560000000003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BK130+BK147+BK240+BK243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Q131+Q134+Q144</f>
        <v>0</v>
      </c>
      <c r="R130" s="179">
        <f>R131+R134+R144</f>
        <v>0</v>
      </c>
      <c r="S130" s="178"/>
      <c r="T130" s="180">
        <f>T131+T134+T144</f>
        <v>0</v>
      </c>
      <c r="U130" s="178"/>
      <c r="V130" s="180">
        <f>V131+V134+V144</f>
        <v>1.4407999999999999</v>
      </c>
      <c r="W130" s="178"/>
      <c r="X130" s="181">
        <f>X131+X134+X144</f>
        <v>1.7640000000000002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BK131+BK134+BK144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1.4365999999999999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11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0.61599999999999999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700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22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0.8206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701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SUM(Q135:Q143)</f>
        <v>0</v>
      </c>
      <c r="R134" s="179">
        <f>SUM(R135:R143)</f>
        <v>0</v>
      </c>
      <c r="S134" s="178"/>
      <c r="T134" s="180">
        <f>SUM(T135:T143)</f>
        <v>0</v>
      </c>
      <c r="U134" s="178"/>
      <c r="V134" s="180">
        <f>SUM(V135:V143)</f>
        <v>4.2000000000000006E-3</v>
      </c>
      <c r="W134" s="178"/>
      <c r="X134" s="181">
        <f>SUM(X135:X143)</f>
        <v>1.7640000000000002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SUM(BK135:BK143)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380</v>
      </c>
      <c r="I135" s="192"/>
      <c r="J135" s="192"/>
      <c r="K135" s="193">
        <f t="shared" ref="K135:K143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3" si="2">I135+J135</f>
        <v>0</v>
      </c>
      <c r="Q135" s="196">
        <f t="shared" ref="Q135:Q143" si="3">ROUND(I135*H135,2)</f>
        <v>0</v>
      </c>
      <c r="R135" s="196">
        <f t="shared" ref="R135:R143" si="4">ROUND(J135*H135,2)</f>
        <v>0</v>
      </c>
      <c r="S135" s="69"/>
      <c r="T135" s="197">
        <f t="shared" ref="T135:T143" si="5">S135*H135</f>
        <v>0</v>
      </c>
      <c r="U135" s="197">
        <v>1.0000000000000001E-5</v>
      </c>
      <c r="V135" s="197">
        <f t="shared" ref="V135:V143" si="6">U135*H135</f>
        <v>3.8000000000000004E-3</v>
      </c>
      <c r="W135" s="197">
        <v>2E-3</v>
      </c>
      <c r="X135" s="198">
        <f t="shared" ref="X135:X143" si="7">W135*H135</f>
        <v>0.76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3" si="8">IF(O135="základní",K135,0)</f>
        <v>0</v>
      </c>
      <c r="BF135" s="200">
        <f t="shared" ref="BF135:BF143" si="9">IF(O135="snížená",K135,0)</f>
        <v>0</v>
      </c>
      <c r="BG135" s="200">
        <f t="shared" ref="BG135:BG143" si="10">IF(O135="zákl. přenesená",K135,0)</f>
        <v>0</v>
      </c>
      <c r="BH135" s="200">
        <f t="shared" ref="BH135:BH143" si="11">IF(O135="sníž. přenesená",K135,0)</f>
        <v>0</v>
      </c>
      <c r="BI135" s="200">
        <f t="shared" ref="BI135:BI143" si="12">IF(O135="nulová",K135,0)</f>
        <v>0</v>
      </c>
      <c r="BJ135" s="15" t="s">
        <v>86</v>
      </c>
      <c r="BK135" s="200">
        <f t="shared" ref="BK135:BK143" si="13">ROUND(P135*H135,2)</f>
        <v>0</v>
      </c>
      <c r="BL135" s="15" t="s">
        <v>167</v>
      </c>
      <c r="BM135" s="199" t="s">
        <v>702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703</v>
      </c>
      <c r="F136" s="189" t="s">
        <v>704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705</v>
      </c>
    </row>
    <row r="137" spans="1:65" s="2" customFormat="1" ht="44.25" customHeight="1">
      <c r="A137" s="32"/>
      <c r="B137" s="33"/>
      <c r="C137" s="187" t="s">
        <v>173</v>
      </c>
      <c r="D137" s="187" t="s">
        <v>151</v>
      </c>
      <c r="E137" s="188" t="s">
        <v>169</v>
      </c>
      <c r="F137" s="189" t="s">
        <v>170</v>
      </c>
      <c r="G137" s="190" t="s">
        <v>171</v>
      </c>
      <c r="H137" s="191">
        <v>418</v>
      </c>
      <c r="I137" s="192"/>
      <c r="J137" s="192"/>
      <c r="K137" s="193">
        <f t="shared" si="1"/>
        <v>0</v>
      </c>
      <c r="L137" s="189" t="s">
        <v>155</v>
      </c>
      <c r="M137" s="37"/>
      <c r="N137" s="194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0</v>
      </c>
      <c r="V137" s="197">
        <f t="shared" si="6"/>
        <v>0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156</v>
      </c>
      <c r="AT137" s="199" t="s">
        <v>151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156</v>
      </c>
      <c r="BM137" s="199" t="s">
        <v>706</v>
      </c>
    </row>
    <row r="138" spans="1:65" s="2" customFormat="1" ht="55.5" customHeight="1">
      <c r="A138" s="32"/>
      <c r="B138" s="33"/>
      <c r="C138" s="187" t="s">
        <v>149</v>
      </c>
      <c r="D138" s="187" t="s">
        <v>151</v>
      </c>
      <c r="E138" s="188" t="s">
        <v>174</v>
      </c>
      <c r="F138" s="189" t="s">
        <v>175</v>
      </c>
      <c r="G138" s="190" t="s">
        <v>171</v>
      </c>
      <c r="H138" s="191">
        <v>17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1E-3</v>
      </c>
      <c r="X138" s="198">
        <f t="shared" si="7"/>
        <v>1.7000000000000001E-2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707</v>
      </c>
    </row>
    <row r="139" spans="1:65" s="2" customFormat="1" ht="55.5" customHeight="1">
      <c r="A139" s="32"/>
      <c r="B139" s="33"/>
      <c r="C139" s="187" t="s">
        <v>180</v>
      </c>
      <c r="D139" s="187" t="s">
        <v>151</v>
      </c>
      <c r="E139" s="188" t="s">
        <v>177</v>
      </c>
      <c r="F139" s="189" t="s">
        <v>178</v>
      </c>
      <c r="G139" s="190" t="s">
        <v>171</v>
      </c>
      <c r="H139" s="191">
        <v>2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2E-3</v>
      </c>
      <c r="X139" s="198">
        <f t="shared" si="7"/>
        <v>4.0000000000000001E-3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708</v>
      </c>
    </row>
    <row r="140" spans="1:65" s="2" customFormat="1" ht="55.5" customHeight="1">
      <c r="A140" s="32"/>
      <c r="B140" s="33"/>
      <c r="C140" s="187" t="s">
        <v>184</v>
      </c>
      <c r="D140" s="187" t="s">
        <v>151</v>
      </c>
      <c r="E140" s="188" t="s">
        <v>181</v>
      </c>
      <c r="F140" s="189" t="s">
        <v>182</v>
      </c>
      <c r="G140" s="190" t="s">
        <v>171</v>
      </c>
      <c r="H140" s="191">
        <v>14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2.8000000000000001E-2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709</v>
      </c>
    </row>
    <row r="141" spans="1:65" s="2" customFormat="1" ht="44.25" customHeight="1">
      <c r="A141" s="32"/>
      <c r="B141" s="33"/>
      <c r="C141" s="187" t="s">
        <v>161</v>
      </c>
      <c r="D141" s="187" t="s">
        <v>151</v>
      </c>
      <c r="E141" s="188" t="s">
        <v>710</v>
      </c>
      <c r="F141" s="189" t="s">
        <v>711</v>
      </c>
      <c r="G141" s="190" t="s">
        <v>171</v>
      </c>
      <c r="H141" s="191">
        <v>5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2.5000000000000001E-2</v>
      </c>
      <c r="X141" s="198">
        <f t="shared" si="7"/>
        <v>0.125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712</v>
      </c>
    </row>
    <row r="142" spans="1:65" s="2" customFormat="1" ht="37.9" customHeight="1">
      <c r="A142" s="32"/>
      <c r="B142" s="33"/>
      <c r="C142" s="187" t="s">
        <v>194</v>
      </c>
      <c r="D142" s="187" t="s">
        <v>151</v>
      </c>
      <c r="E142" s="188" t="s">
        <v>185</v>
      </c>
      <c r="F142" s="189" t="s">
        <v>186</v>
      </c>
      <c r="G142" s="190" t="s">
        <v>187</v>
      </c>
      <c r="H142" s="191">
        <v>0.37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1.8</v>
      </c>
      <c r="X142" s="198">
        <f t="shared" si="7"/>
        <v>0.66600000000000004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713</v>
      </c>
    </row>
    <row r="143" spans="1:65" s="2" customFormat="1" ht="44.25" customHeight="1">
      <c r="A143" s="32"/>
      <c r="B143" s="33"/>
      <c r="C143" s="187" t="s">
        <v>199</v>
      </c>
      <c r="D143" s="187" t="s">
        <v>151</v>
      </c>
      <c r="E143" s="188" t="s">
        <v>189</v>
      </c>
      <c r="F143" s="189" t="s">
        <v>190</v>
      </c>
      <c r="G143" s="190" t="s">
        <v>171</v>
      </c>
      <c r="H143" s="191">
        <v>104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1E-3</v>
      </c>
      <c r="X143" s="198">
        <f t="shared" si="7"/>
        <v>0.10400000000000001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714</v>
      </c>
    </row>
    <row r="144" spans="1:65" s="12" customFormat="1" ht="22.9" customHeight="1">
      <c r="B144" s="170"/>
      <c r="C144" s="171"/>
      <c r="D144" s="172" t="s">
        <v>77</v>
      </c>
      <c r="E144" s="185" t="s">
        <v>192</v>
      </c>
      <c r="F144" s="185" t="s">
        <v>193</v>
      </c>
      <c r="G144" s="171"/>
      <c r="H144" s="171"/>
      <c r="I144" s="174"/>
      <c r="J144" s="174"/>
      <c r="K144" s="186">
        <f>BK144</f>
        <v>0</v>
      </c>
      <c r="L144" s="171"/>
      <c r="M144" s="176"/>
      <c r="N144" s="177"/>
      <c r="O144" s="178"/>
      <c r="P144" s="178"/>
      <c r="Q144" s="179">
        <f>SUM(Q145:Q146)</f>
        <v>0</v>
      </c>
      <c r="R144" s="179">
        <f>SUM(R145:R146)</f>
        <v>0</v>
      </c>
      <c r="S144" s="178"/>
      <c r="T144" s="180">
        <f>SUM(T145:T146)</f>
        <v>0</v>
      </c>
      <c r="U144" s="178"/>
      <c r="V144" s="180">
        <f>SUM(V145:V146)</f>
        <v>0</v>
      </c>
      <c r="W144" s="178"/>
      <c r="X144" s="181">
        <f>SUM(X145:X146)</f>
        <v>0</v>
      </c>
      <c r="AR144" s="182" t="s">
        <v>86</v>
      </c>
      <c r="AT144" s="183" t="s">
        <v>77</v>
      </c>
      <c r="AU144" s="183" t="s">
        <v>86</v>
      </c>
      <c r="AY144" s="182" t="s">
        <v>148</v>
      </c>
      <c r="BK144" s="184">
        <f>SUM(BK145:BK146)</f>
        <v>0</v>
      </c>
    </row>
    <row r="145" spans="1:65" s="2" customFormat="1" ht="37.9" customHeight="1">
      <c r="A145" s="32"/>
      <c r="B145" s="33"/>
      <c r="C145" s="187" t="s">
        <v>207</v>
      </c>
      <c r="D145" s="187" t="s">
        <v>151</v>
      </c>
      <c r="E145" s="188" t="s">
        <v>195</v>
      </c>
      <c r="F145" s="189" t="s">
        <v>196</v>
      </c>
      <c r="G145" s="190" t="s">
        <v>197</v>
      </c>
      <c r="H145" s="191">
        <v>1.0509999999999999</v>
      </c>
      <c r="I145" s="192"/>
      <c r="J145" s="192"/>
      <c r="K145" s="193">
        <f>ROUND(P145*H145,2)</f>
        <v>0</v>
      </c>
      <c r="L145" s="189" t="s">
        <v>155</v>
      </c>
      <c r="M145" s="37"/>
      <c r="N145" s="194" t="s">
        <v>1</v>
      </c>
      <c r="O145" s="195" t="s">
        <v>41</v>
      </c>
      <c r="P145" s="196">
        <f>I145+J145</f>
        <v>0</v>
      </c>
      <c r="Q145" s="196">
        <f>ROUND(I145*H145,2)</f>
        <v>0</v>
      </c>
      <c r="R145" s="196">
        <f>ROUND(J145*H145,2)</f>
        <v>0</v>
      </c>
      <c r="S145" s="69"/>
      <c r="T145" s="197">
        <f>S145*H145</f>
        <v>0</v>
      </c>
      <c r="U145" s="197">
        <v>0</v>
      </c>
      <c r="V145" s="197">
        <f>U145*H145</f>
        <v>0</v>
      </c>
      <c r="W145" s="197">
        <v>0</v>
      </c>
      <c r="X145" s="198">
        <f>W145*H145</f>
        <v>0</v>
      </c>
      <c r="Y145" s="32"/>
      <c r="Z145" s="32"/>
      <c r="AA145" s="32"/>
      <c r="AB145" s="32"/>
      <c r="AC145" s="32"/>
      <c r="AD145" s="32"/>
      <c r="AE145" s="32"/>
      <c r="AR145" s="199" t="s">
        <v>156</v>
      </c>
      <c r="AT145" s="199" t="s">
        <v>151</v>
      </c>
      <c r="AU145" s="199" t="s">
        <v>88</v>
      </c>
      <c r="AY145" s="15" t="s">
        <v>148</v>
      </c>
      <c r="BE145" s="200">
        <f>IF(O145="základní",K145,0)</f>
        <v>0</v>
      </c>
      <c r="BF145" s="200">
        <f>IF(O145="snížená",K145,0)</f>
        <v>0</v>
      </c>
      <c r="BG145" s="200">
        <f>IF(O145="zákl. přenesená",K145,0)</f>
        <v>0</v>
      </c>
      <c r="BH145" s="200">
        <f>IF(O145="sníž. přenesená",K145,0)</f>
        <v>0</v>
      </c>
      <c r="BI145" s="200">
        <f>IF(O145="nulová",K145,0)</f>
        <v>0</v>
      </c>
      <c r="BJ145" s="15" t="s">
        <v>86</v>
      </c>
      <c r="BK145" s="200">
        <f>ROUND(P145*H145,2)</f>
        <v>0</v>
      </c>
      <c r="BL145" s="15" t="s">
        <v>156</v>
      </c>
      <c r="BM145" s="199" t="s">
        <v>715</v>
      </c>
    </row>
    <row r="146" spans="1:65" s="2" customFormat="1" ht="44.25" customHeight="1">
      <c r="A146" s="32"/>
      <c r="B146" s="33"/>
      <c r="C146" s="187" t="s">
        <v>212</v>
      </c>
      <c r="D146" s="187" t="s">
        <v>151</v>
      </c>
      <c r="E146" s="188" t="s">
        <v>200</v>
      </c>
      <c r="F146" s="189" t="s">
        <v>201</v>
      </c>
      <c r="G146" s="190" t="s">
        <v>197</v>
      </c>
      <c r="H146" s="191">
        <v>0.44600000000000001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716</v>
      </c>
    </row>
    <row r="147" spans="1:65" s="12" customFormat="1" ht="25.9" customHeight="1">
      <c r="B147" s="170"/>
      <c r="C147" s="171"/>
      <c r="D147" s="172" t="s">
        <v>77</v>
      </c>
      <c r="E147" s="173" t="s">
        <v>203</v>
      </c>
      <c r="F147" s="173" t="s">
        <v>204</v>
      </c>
      <c r="G147" s="171"/>
      <c r="H147" s="171"/>
      <c r="I147" s="174"/>
      <c r="J147" s="174"/>
      <c r="K147" s="175">
        <f>BK147</f>
        <v>0</v>
      </c>
      <c r="L147" s="171"/>
      <c r="M147" s="176"/>
      <c r="N147" s="177"/>
      <c r="O147" s="178"/>
      <c r="P147" s="178"/>
      <c r="Q147" s="179">
        <f>Q148</f>
        <v>0</v>
      </c>
      <c r="R147" s="179">
        <f>R148</f>
        <v>0</v>
      </c>
      <c r="S147" s="178"/>
      <c r="T147" s="180">
        <f>T148</f>
        <v>0</v>
      </c>
      <c r="U147" s="178"/>
      <c r="V147" s="180">
        <f>V148</f>
        <v>0.32480000000000003</v>
      </c>
      <c r="W147" s="178"/>
      <c r="X147" s="181">
        <f>X148</f>
        <v>0.10725599999999999</v>
      </c>
      <c r="AR147" s="182" t="s">
        <v>88</v>
      </c>
      <c r="AT147" s="183" t="s">
        <v>77</v>
      </c>
      <c r="AU147" s="183" t="s">
        <v>78</v>
      </c>
      <c r="AY147" s="182" t="s">
        <v>148</v>
      </c>
      <c r="BK147" s="184">
        <f>BK148</f>
        <v>0</v>
      </c>
    </row>
    <row r="148" spans="1:65" s="12" customFormat="1" ht="22.9" customHeight="1">
      <c r="B148" s="170"/>
      <c r="C148" s="171"/>
      <c r="D148" s="172" t="s">
        <v>77</v>
      </c>
      <c r="E148" s="185" t="s">
        <v>205</v>
      </c>
      <c r="F148" s="185" t="s">
        <v>206</v>
      </c>
      <c r="G148" s="171"/>
      <c r="H148" s="171"/>
      <c r="I148" s="174"/>
      <c r="J148" s="174"/>
      <c r="K148" s="186">
        <f>BK148</f>
        <v>0</v>
      </c>
      <c r="L148" s="171"/>
      <c r="M148" s="176"/>
      <c r="N148" s="177"/>
      <c r="O148" s="178"/>
      <c r="P148" s="178"/>
      <c r="Q148" s="179">
        <f>SUM(Q149:Q239)</f>
        <v>0</v>
      </c>
      <c r="R148" s="179">
        <f>SUM(R149:R239)</f>
        <v>0</v>
      </c>
      <c r="S148" s="178"/>
      <c r="T148" s="180">
        <f>SUM(T149:T239)</f>
        <v>0</v>
      </c>
      <c r="U148" s="178"/>
      <c r="V148" s="180">
        <f>SUM(V149:V239)</f>
        <v>0.32480000000000003</v>
      </c>
      <c r="W148" s="178"/>
      <c r="X148" s="181">
        <f>SUM(X149:X239)</f>
        <v>0.10725599999999999</v>
      </c>
      <c r="AR148" s="182" t="s">
        <v>88</v>
      </c>
      <c r="AT148" s="183" t="s">
        <v>77</v>
      </c>
      <c r="AU148" s="183" t="s">
        <v>86</v>
      </c>
      <c r="AY148" s="182" t="s">
        <v>148</v>
      </c>
      <c r="BK148" s="184">
        <f>SUM(BK149:BK239)</f>
        <v>0</v>
      </c>
    </row>
    <row r="149" spans="1:65" s="2" customFormat="1" ht="44.25" customHeight="1">
      <c r="A149" s="32"/>
      <c r="B149" s="33"/>
      <c r="C149" s="187" t="s">
        <v>220</v>
      </c>
      <c r="D149" s="187" t="s">
        <v>151</v>
      </c>
      <c r="E149" s="188" t="s">
        <v>717</v>
      </c>
      <c r="F149" s="189" t="s">
        <v>718</v>
      </c>
      <c r="G149" s="190" t="s">
        <v>166</v>
      </c>
      <c r="H149" s="191">
        <v>40</v>
      </c>
      <c r="I149" s="192"/>
      <c r="J149" s="192"/>
      <c r="K149" s="193">
        <f t="shared" ref="K149:K168" si="14">ROUND(P149*H149,2)</f>
        <v>0</v>
      </c>
      <c r="L149" s="189" t="s">
        <v>155</v>
      </c>
      <c r="M149" s="37"/>
      <c r="N149" s="194" t="s">
        <v>1</v>
      </c>
      <c r="O149" s="195" t="s">
        <v>41</v>
      </c>
      <c r="P149" s="196">
        <f t="shared" ref="P149:P168" si="15">I149+J149</f>
        <v>0</v>
      </c>
      <c r="Q149" s="196">
        <f t="shared" ref="Q149:Q168" si="16">ROUND(I149*H149,2)</f>
        <v>0</v>
      </c>
      <c r="R149" s="196">
        <f t="shared" ref="R149:R168" si="17">ROUND(J149*H149,2)</f>
        <v>0</v>
      </c>
      <c r="S149" s="69"/>
      <c r="T149" s="197">
        <f t="shared" ref="T149:T168" si="18">S149*H149</f>
        <v>0</v>
      </c>
      <c r="U149" s="197">
        <v>0</v>
      </c>
      <c r="V149" s="197">
        <f t="shared" ref="V149:V168" si="19">U149*H149</f>
        <v>0</v>
      </c>
      <c r="W149" s="197">
        <v>0</v>
      </c>
      <c r="X149" s="198">
        <f t="shared" ref="X149:X168" si="20">W149*H149</f>
        <v>0</v>
      </c>
      <c r="Y149" s="32"/>
      <c r="Z149" s="32"/>
      <c r="AA149" s="32"/>
      <c r="AB149" s="32"/>
      <c r="AC149" s="32"/>
      <c r="AD149" s="32"/>
      <c r="AE149" s="32"/>
      <c r="AR149" s="199" t="s">
        <v>210</v>
      </c>
      <c r="AT149" s="199" t="s">
        <v>151</v>
      </c>
      <c r="AU149" s="199" t="s">
        <v>88</v>
      </c>
      <c r="AY149" s="15" t="s">
        <v>148</v>
      </c>
      <c r="BE149" s="200">
        <f t="shared" ref="BE149:BE168" si="21">IF(O149="základní",K149,0)</f>
        <v>0</v>
      </c>
      <c r="BF149" s="200">
        <f t="shared" ref="BF149:BF168" si="22">IF(O149="snížená",K149,0)</f>
        <v>0</v>
      </c>
      <c r="BG149" s="200">
        <f t="shared" ref="BG149:BG168" si="23">IF(O149="zákl. přenesená",K149,0)</f>
        <v>0</v>
      </c>
      <c r="BH149" s="200">
        <f t="shared" ref="BH149:BH168" si="24">IF(O149="sníž. přenesená",K149,0)</f>
        <v>0</v>
      </c>
      <c r="BI149" s="200">
        <f t="shared" ref="BI149:BI168" si="25">IF(O149="nulová",K149,0)</f>
        <v>0</v>
      </c>
      <c r="BJ149" s="15" t="s">
        <v>86</v>
      </c>
      <c r="BK149" s="200">
        <f t="shared" ref="BK149:BK168" si="26">ROUND(P149*H149,2)</f>
        <v>0</v>
      </c>
      <c r="BL149" s="15" t="s">
        <v>210</v>
      </c>
      <c r="BM149" s="199" t="s">
        <v>719</v>
      </c>
    </row>
    <row r="150" spans="1:65" s="2" customFormat="1" ht="24">
      <c r="A150" s="32"/>
      <c r="B150" s="33"/>
      <c r="C150" s="201" t="s">
        <v>9</v>
      </c>
      <c r="D150" s="201" t="s">
        <v>213</v>
      </c>
      <c r="E150" s="202" t="s">
        <v>720</v>
      </c>
      <c r="F150" s="203" t="s">
        <v>721</v>
      </c>
      <c r="G150" s="204" t="s">
        <v>166</v>
      </c>
      <c r="H150" s="205">
        <v>40</v>
      </c>
      <c r="I150" s="206"/>
      <c r="J150" s="207"/>
      <c r="K150" s="208">
        <f t="shared" si="14"/>
        <v>0</v>
      </c>
      <c r="L150" s="203" t="s">
        <v>155</v>
      </c>
      <c r="M150" s="209"/>
      <c r="N150" s="210" t="s">
        <v>1</v>
      </c>
      <c r="O150" s="195" t="s">
        <v>41</v>
      </c>
      <c r="P150" s="196">
        <f t="shared" si="15"/>
        <v>0</v>
      </c>
      <c r="Q150" s="196">
        <f t="shared" si="16"/>
        <v>0</v>
      </c>
      <c r="R150" s="196">
        <f t="shared" si="17"/>
        <v>0</v>
      </c>
      <c r="S150" s="69"/>
      <c r="T150" s="197">
        <f t="shared" si="18"/>
        <v>0</v>
      </c>
      <c r="U150" s="197">
        <v>1E-4</v>
      </c>
      <c r="V150" s="197">
        <f t="shared" si="19"/>
        <v>4.0000000000000001E-3</v>
      </c>
      <c r="W150" s="197">
        <v>0</v>
      </c>
      <c r="X150" s="198">
        <f t="shared" si="20"/>
        <v>0</v>
      </c>
      <c r="Y150" s="32"/>
      <c r="Z150" s="32"/>
      <c r="AA150" s="32"/>
      <c r="AB150" s="32"/>
      <c r="AC150" s="32"/>
      <c r="AD150" s="32"/>
      <c r="AE150" s="32"/>
      <c r="AR150" s="199" t="s">
        <v>216</v>
      </c>
      <c r="AT150" s="199" t="s">
        <v>213</v>
      </c>
      <c r="AU150" s="199" t="s">
        <v>88</v>
      </c>
      <c r="AY150" s="15" t="s">
        <v>148</v>
      </c>
      <c r="BE150" s="200">
        <f t="shared" si="21"/>
        <v>0</v>
      </c>
      <c r="BF150" s="200">
        <f t="shared" si="22"/>
        <v>0</v>
      </c>
      <c r="BG150" s="200">
        <f t="shared" si="23"/>
        <v>0</v>
      </c>
      <c r="BH150" s="200">
        <f t="shared" si="24"/>
        <v>0</v>
      </c>
      <c r="BI150" s="200">
        <f t="shared" si="25"/>
        <v>0</v>
      </c>
      <c r="BJ150" s="15" t="s">
        <v>86</v>
      </c>
      <c r="BK150" s="200">
        <f t="shared" si="26"/>
        <v>0</v>
      </c>
      <c r="BL150" s="15" t="s">
        <v>210</v>
      </c>
      <c r="BM150" s="199" t="s">
        <v>722</v>
      </c>
    </row>
    <row r="151" spans="1:65" s="2" customFormat="1" ht="44.25" customHeight="1">
      <c r="A151" s="32"/>
      <c r="B151" s="33"/>
      <c r="C151" s="187" t="s">
        <v>210</v>
      </c>
      <c r="D151" s="187" t="s">
        <v>151</v>
      </c>
      <c r="E151" s="188" t="s">
        <v>723</v>
      </c>
      <c r="F151" s="189" t="s">
        <v>724</v>
      </c>
      <c r="G151" s="190" t="s">
        <v>166</v>
      </c>
      <c r="H151" s="191">
        <v>24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0</v>
      </c>
      <c r="X151" s="198">
        <f t="shared" si="20"/>
        <v>0</v>
      </c>
      <c r="Y151" s="32"/>
      <c r="Z151" s="32"/>
      <c r="AA151" s="32"/>
      <c r="AB151" s="32"/>
      <c r="AC151" s="32"/>
      <c r="AD151" s="32"/>
      <c r="AE151" s="32"/>
      <c r="AR151" s="199" t="s">
        <v>210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210</v>
      </c>
      <c r="BM151" s="199" t="s">
        <v>725</v>
      </c>
    </row>
    <row r="152" spans="1:65" s="2" customFormat="1" ht="24">
      <c r="A152" s="32"/>
      <c r="B152" s="33"/>
      <c r="C152" s="201" t="s">
        <v>230</v>
      </c>
      <c r="D152" s="201" t="s">
        <v>213</v>
      </c>
      <c r="E152" s="202" t="s">
        <v>726</v>
      </c>
      <c r="F152" s="203" t="s">
        <v>727</v>
      </c>
      <c r="G152" s="204" t="s">
        <v>166</v>
      </c>
      <c r="H152" s="205">
        <v>24</v>
      </c>
      <c r="I152" s="206"/>
      <c r="J152" s="207"/>
      <c r="K152" s="208">
        <f t="shared" si="14"/>
        <v>0</v>
      </c>
      <c r="L152" s="203" t="s">
        <v>155</v>
      </c>
      <c r="M152" s="209"/>
      <c r="N152" s="210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6.9999999999999994E-5</v>
      </c>
      <c r="V152" s="197">
        <f t="shared" si="19"/>
        <v>1.6799999999999999E-3</v>
      </c>
      <c r="W152" s="197">
        <v>0</v>
      </c>
      <c r="X152" s="198">
        <f t="shared" si="20"/>
        <v>0</v>
      </c>
      <c r="Y152" s="32"/>
      <c r="Z152" s="32"/>
      <c r="AA152" s="32"/>
      <c r="AB152" s="32"/>
      <c r="AC152" s="32"/>
      <c r="AD152" s="32"/>
      <c r="AE152" s="32"/>
      <c r="AR152" s="199" t="s">
        <v>216</v>
      </c>
      <c r="AT152" s="199" t="s">
        <v>213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210</v>
      </c>
      <c r="BM152" s="199" t="s">
        <v>728</v>
      </c>
    </row>
    <row r="153" spans="1:65" s="2" customFormat="1" ht="44.25" customHeight="1">
      <c r="A153" s="32"/>
      <c r="B153" s="33"/>
      <c r="C153" s="187" t="s">
        <v>234</v>
      </c>
      <c r="D153" s="187" t="s">
        <v>151</v>
      </c>
      <c r="E153" s="188" t="s">
        <v>729</v>
      </c>
      <c r="F153" s="189" t="s">
        <v>730</v>
      </c>
      <c r="G153" s="190" t="s">
        <v>166</v>
      </c>
      <c r="H153" s="191">
        <v>36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0</v>
      </c>
      <c r="X153" s="198">
        <f t="shared" si="20"/>
        <v>0</v>
      </c>
      <c r="Y153" s="32"/>
      <c r="Z153" s="32"/>
      <c r="AA153" s="32"/>
      <c r="AB153" s="32"/>
      <c r="AC153" s="32"/>
      <c r="AD153" s="32"/>
      <c r="AE153" s="32"/>
      <c r="AR153" s="199" t="s">
        <v>210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210</v>
      </c>
      <c r="BM153" s="199" t="s">
        <v>731</v>
      </c>
    </row>
    <row r="154" spans="1:65" s="2" customFormat="1" ht="24">
      <c r="A154" s="32"/>
      <c r="B154" s="33"/>
      <c r="C154" s="201" t="s">
        <v>238</v>
      </c>
      <c r="D154" s="201" t="s">
        <v>213</v>
      </c>
      <c r="E154" s="202" t="s">
        <v>732</v>
      </c>
      <c r="F154" s="203" t="s">
        <v>733</v>
      </c>
      <c r="G154" s="204" t="s">
        <v>166</v>
      </c>
      <c r="H154" s="205">
        <v>28</v>
      </c>
      <c r="I154" s="206"/>
      <c r="J154" s="207"/>
      <c r="K154" s="208">
        <f t="shared" si="14"/>
        <v>0</v>
      </c>
      <c r="L154" s="203" t="s">
        <v>155</v>
      </c>
      <c r="M154" s="209"/>
      <c r="N154" s="210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1.2E-4</v>
      </c>
      <c r="V154" s="197">
        <f t="shared" si="19"/>
        <v>3.3600000000000001E-3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216</v>
      </c>
      <c r="AT154" s="199" t="s">
        <v>213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210</v>
      </c>
      <c r="BM154" s="199" t="s">
        <v>734</v>
      </c>
    </row>
    <row r="155" spans="1:65" s="2" customFormat="1" ht="16.5" customHeight="1">
      <c r="A155" s="32"/>
      <c r="B155" s="33"/>
      <c r="C155" s="201" t="s">
        <v>242</v>
      </c>
      <c r="D155" s="201" t="s">
        <v>213</v>
      </c>
      <c r="E155" s="202" t="s">
        <v>735</v>
      </c>
      <c r="F155" s="203" t="s">
        <v>736</v>
      </c>
      <c r="G155" s="204" t="s">
        <v>166</v>
      </c>
      <c r="H155" s="205">
        <v>8</v>
      </c>
      <c r="I155" s="206"/>
      <c r="J155" s="207"/>
      <c r="K155" s="208">
        <f t="shared" si="14"/>
        <v>0</v>
      </c>
      <c r="L155" s="203" t="s">
        <v>1</v>
      </c>
      <c r="M155" s="209"/>
      <c r="N155" s="210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216</v>
      </c>
      <c r="AT155" s="199" t="s">
        <v>213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210</v>
      </c>
      <c r="BM155" s="199" t="s">
        <v>737</v>
      </c>
    </row>
    <row r="156" spans="1:65" s="2" customFormat="1" ht="44.25" customHeight="1">
      <c r="A156" s="32"/>
      <c r="B156" s="33"/>
      <c r="C156" s="187" t="s">
        <v>8</v>
      </c>
      <c r="D156" s="187" t="s">
        <v>151</v>
      </c>
      <c r="E156" s="188" t="s">
        <v>254</v>
      </c>
      <c r="F156" s="189" t="s">
        <v>255</v>
      </c>
      <c r="G156" s="190" t="s">
        <v>171</v>
      </c>
      <c r="H156" s="191">
        <v>17</v>
      </c>
      <c r="I156" s="192"/>
      <c r="J156" s="192"/>
      <c r="K156" s="193">
        <f t="shared" si="14"/>
        <v>0</v>
      </c>
      <c r="L156" s="189" t="s">
        <v>155</v>
      </c>
      <c r="M156" s="37"/>
      <c r="N156" s="194" t="s">
        <v>1</v>
      </c>
      <c r="O156" s="195" t="s">
        <v>41</v>
      </c>
      <c r="P156" s="196">
        <f t="shared" si="15"/>
        <v>0</v>
      </c>
      <c r="Q156" s="196">
        <f t="shared" si="16"/>
        <v>0</v>
      </c>
      <c r="R156" s="196">
        <f t="shared" si="17"/>
        <v>0</v>
      </c>
      <c r="S156" s="69"/>
      <c r="T156" s="197">
        <f t="shared" si="18"/>
        <v>0</v>
      </c>
      <c r="U156" s="197">
        <v>0</v>
      </c>
      <c r="V156" s="197">
        <f t="shared" si="19"/>
        <v>0</v>
      </c>
      <c r="W156" s="197">
        <v>4.8000000000000001E-5</v>
      </c>
      <c r="X156" s="198">
        <f t="shared" si="20"/>
        <v>8.1599999999999999E-4</v>
      </c>
      <c r="Y156" s="32"/>
      <c r="Z156" s="32"/>
      <c r="AA156" s="32"/>
      <c r="AB156" s="32"/>
      <c r="AC156" s="32"/>
      <c r="AD156" s="32"/>
      <c r="AE156" s="32"/>
      <c r="AR156" s="199" t="s">
        <v>210</v>
      </c>
      <c r="AT156" s="199" t="s">
        <v>151</v>
      </c>
      <c r="AU156" s="199" t="s">
        <v>88</v>
      </c>
      <c r="AY156" s="15" t="s">
        <v>148</v>
      </c>
      <c r="BE156" s="200">
        <f t="shared" si="21"/>
        <v>0</v>
      </c>
      <c r="BF156" s="200">
        <f t="shared" si="22"/>
        <v>0</v>
      </c>
      <c r="BG156" s="200">
        <f t="shared" si="23"/>
        <v>0</v>
      </c>
      <c r="BH156" s="200">
        <f t="shared" si="24"/>
        <v>0</v>
      </c>
      <c r="BI156" s="200">
        <f t="shared" si="25"/>
        <v>0</v>
      </c>
      <c r="BJ156" s="15" t="s">
        <v>86</v>
      </c>
      <c r="BK156" s="200">
        <f t="shared" si="26"/>
        <v>0</v>
      </c>
      <c r="BL156" s="15" t="s">
        <v>210</v>
      </c>
      <c r="BM156" s="199" t="s">
        <v>738</v>
      </c>
    </row>
    <row r="157" spans="1:65" s="2" customFormat="1" ht="44.25" customHeight="1">
      <c r="A157" s="32"/>
      <c r="B157" s="33"/>
      <c r="C157" s="187" t="s">
        <v>249</v>
      </c>
      <c r="D157" s="187" t="s">
        <v>151</v>
      </c>
      <c r="E157" s="188" t="s">
        <v>258</v>
      </c>
      <c r="F157" s="189" t="s">
        <v>259</v>
      </c>
      <c r="G157" s="190" t="s">
        <v>171</v>
      </c>
      <c r="H157" s="191">
        <v>30</v>
      </c>
      <c r="I157" s="192"/>
      <c r="J157" s="192"/>
      <c r="K157" s="193">
        <f t="shared" si="14"/>
        <v>0</v>
      </c>
      <c r="L157" s="189" t="s">
        <v>155</v>
      </c>
      <c r="M157" s="37"/>
      <c r="N157" s="194" t="s">
        <v>1</v>
      </c>
      <c r="O157" s="195" t="s">
        <v>41</v>
      </c>
      <c r="P157" s="196">
        <f t="shared" si="15"/>
        <v>0</v>
      </c>
      <c r="Q157" s="196">
        <f t="shared" si="16"/>
        <v>0</v>
      </c>
      <c r="R157" s="196">
        <f t="shared" si="17"/>
        <v>0</v>
      </c>
      <c r="S157" s="69"/>
      <c r="T157" s="197">
        <f t="shared" si="18"/>
        <v>0</v>
      </c>
      <c r="U157" s="197">
        <v>0</v>
      </c>
      <c r="V157" s="197">
        <f t="shared" si="19"/>
        <v>0</v>
      </c>
      <c r="W157" s="197">
        <v>4.8000000000000001E-5</v>
      </c>
      <c r="X157" s="198">
        <f t="shared" si="20"/>
        <v>1.4400000000000001E-3</v>
      </c>
      <c r="Y157" s="32"/>
      <c r="Z157" s="32"/>
      <c r="AA157" s="32"/>
      <c r="AB157" s="32"/>
      <c r="AC157" s="32"/>
      <c r="AD157" s="32"/>
      <c r="AE157" s="32"/>
      <c r="AR157" s="199" t="s">
        <v>210</v>
      </c>
      <c r="AT157" s="199" t="s">
        <v>151</v>
      </c>
      <c r="AU157" s="199" t="s">
        <v>88</v>
      </c>
      <c r="AY157" s="15" t="s">
        <v>148</v>
      </c>
      <c r="BE157" s="200">
        <f t="shared" si="21"/>
        <v>0</v>
      </c>
      <c r="BF157" s="200">
        <f t="shared" si="22"/>
        <v>0</v>
      </c>
      <c r="BG157" s="200">
        <f t="shared" si="23"/>
        <v>0</v>
      </c>
      <c r="BH157" s="200">
        <f t="shared" si="24"/>
        <v>0</v>
      </c>
      <c r="BI157" s="200">
        <f t="shared" si="25"/>
        <v>0</v>
      </c>
      <c r="BJ157" s="15" t="s">
        <v>86</v>
      </c>
      <c r="BK157" s="200">
        <f t="shared" si="26"/>
        <v>0</v>
      </c>
      <c r="BL157" s="15" t="s">
        <v>210</v>
      </c>
      <c r="BM157" s="199" t="s">
        <v>739</v>
      </c>
    </row>
    <row r="158" spans="1:65" s="2" customFormat="1" ht="37.9" customHeight="1">
      <c r="A158" s="32"/>
      <c r="B158" s="33"/>
      <c r="C158" s="187" t="s">
        <v>253</v>
      </c>
      <c r="D158" s="187" t="s">
        <v>151</v>
      </c>
      <c r="E158" s="188" t="s">
        <v>246</v>
      </c>
      <c r="F158" s="189" t="s">
        <v>247</v>
      </c>
      <c r="G158" s="190" t="s">
        <v>171</v>
      </c>
      <c r="H158" s="191">
        <v>50</v>
      </c>
      <c r="I158" s="192"/>
      <c r="J158" s="192"/>
      <c r="K158" s="193">
        <f t="shared" si="14"/>
        <v>0</v>
      </c>
      <c r="L158" s="189" t="s">
        <v>155</v>
      </c>
      <c r="M158" s="37"/>
      <c r="N158" s="194" t="s">
        <v>1</v>
      </c>
      <c r="O158" s="195" t="s">
        <v>41</v>
      </c>
      <c r="P158" s="196">
        <f t="shared" si="15"/>
        <v>0</v>
      </c>
      <c r="Q158" s="196">
        <f t="shared" si="16"/>
        <v>0</v>
      </c>
      <c r="R158" s="196">
        <f t="shared" si="17"/>
        <v>0</v>
      </c>
      <c r="S158" s="69"/>
      <c r="T158" s="197">
        <f t="shared" si="18"/>
        <v>0</v>
      </c>
      <c r="U158" s="197">
        <v>0</v>
      </c>
      <c r="V158" s="197">
        <f t="shared" si="19"/>
        <v>0</v>
      </c>
      <c r="W158" s="197">
        <v>1.2999999999999999E-3</v>
      </c>
      <c r="X158" s="198">
        <f t="shared" si="20"/>
        <v>6.5000000000000002E-2</v>
      </c>
      <c r="Y158" s="32"/>
      <c r="Z158" s="32"/>
      <c r="AA158" s="32"/>
      <c r="AB158" s="32"/>
      <c r="AC158" s="32"/>
      <c r="AD158" s="32"/>
      <c r="AE158" s="32"/>
      <c r="AR158" s="199" t="s">
        <v>210</v>
      </c>
      <c r="AT158" s="199" t="s">
        <v>151</v>
      </c>
      <c r="AU158" s="199" t="s">
        <v>88</v>
      </c>
      <c r="AY158" s="15" t="s">
        <v>148</v>
      </c>
      <c r="BE158" s="200">
        <f t="shared" si="21"/>
        <v>0</v>
      </c>
      <c r="BF158" s="200">
        <f t="shared" si="22"/>
        <v>0</v>
      </c>
      <c r="BG158" s="200">
        <f t="shared" si="23"/>
        <v>0</v>
      </c>
      <c r="BH158" s="200">
        <f t="shared" si="24"/>
        <v>0</v>
      </c>
      <c r="BI158" s="200">
        <f t="shared" si="25"/>
        <v>0</v>
      </c>
      <c r="BJ158" s="15" t="s">
        <v>86</v>
      </c>
      <c r="BK158" s="200">
        <f t="shared" si="26"/>
        <v>0</v>
      </c>
      <c r="BL158" s="15" t="s">
        <v>210</v>
      </c>
      <c r="BM158" s="199" t="s">
        <v>740</v>
      </c>
    </row>
    <row r="159" spans="1:65" s="2" customFormat="1" ht="33" customHeight="1">
      <c r="A159" s="32"/>
      <c r="B159" s="33"/>
      <c r="C159" s="187" t="s">
        <v>257</v>
      </c>
      <c r="D159" s="187" t="s">
        <v>151</v>
      </c>
      <c r="E159" s="188" t="s">
        <v>243</v>
      </c>
      <c r="F159" s="189" t="s">
        <v>244</v>
      </c>
      <c r="G159" s="190" t="s">
        <v>171</v>
      </c>
      <c r="H159" s="191">
        <v>2</v>
      </c>
      <c r="I159" s="192"/>
      <c r="J159" s="192"/>
      <c r="K159" s="193">
        <f t="shared" si="14"/>
        <v>0</v>
      </c>
      <c r="L159" s="189" t="s">
        <v>155</v>
      </c>
      <c r="M159" s="37"/>
      <c r="N159" s="194" t="s">
        <v>1</v>
      </c>
      <c r="O159" s="195" t="s">
        <v>41</v>
      </c>
      <c r="P159" s="196">
        <f t="shared" si="15"/>
        <v>0</v>
      </c>
      <c r="Q159" s="196">
        <f t="shared" si="16"/>
        <v>0</v>
      </c>
      <c r="R159" s="196">
        <f t="shared" si="17"/>
        <v>0</v>
      </c>
      <c r="S159" s="69"/>
      <c r="T159" s="197">
        <f t="shared" si="18"/>
        <v>0</v>
      </c>
      <c r="U159" s="197">
        <v>0</v>
      </c>
      <c r="V159" s="197">
        <f t="shared" si="19"/>
        <v>0</v>
      </c>
      <c r="W159" s="197">
        <v>0.02</v>
      </c>
      <c r="X159" s="198">
        <f t="shared" si="20"/>
        <v>0.04</v>
      </c>
      <c r="Y159" s="32"/>
      <c r="Z159" s="32"/>
      <c r="AA159" s="32"/>
      <c r="AB159" s="32"/>
      <c r="AC159" s="32"/>
      <c r="AD159" s="32"/>
      <c r="AE159" s="32"/>
      <c r="AR159" s="199" t="s">
        <v>156</v>
      </c>
      <c r="AT159" s="199" t="s">
        <v>151</v>
      </c>
      <c r="AU159" s="199" t="s">
        <v>88</v>
      </c>
      <c r="AY159" s="15" t="s">
        <v>148</v>
      </c>
      <c r="BE159" s="200">
        <f t="shared" si="21"/>
        <v>0</v>
      </c>
      <c r="BF159" s="200">
        <f t="shared" si="22"/>
        <v>0</v>
      </c>
      <c r="BG159" s="200">
        <f t="shared" si="23"/>
        <v>0</v>
      </c>
      <c r="BH159" s="200">
        <f t="shared" si="24"/>
        <v>0</v>
      </c>
      <c r="BI159" s="200">
        <f t="shared" si="25"/>
        <v>0</v>
      </c>
      <c r="BJ159" s="15" t="s">
        <v>86</v>
      </c>
      <c r="BK159" s="200">
        <f t="shared" si="26"/>
        <v>0</v>
      </c>
      <c r="BL159" s="15" t="s">
        <v>156</v>
      </c>
      <c r="BM159" s="199" t="s">
        <v>741</v>
      </c>
    </row>
    <row r="160" spans="1:65" s="2" customFormat="1" ht="44.25" customHeight="1">
      <c r="A160" s="32"/>
      <c r="B160" s="33"/>
      <c r="C160" s="187" t="s">
        <v>261</v>
      </c>
      <c r="D160" s="187" t="s">
        <v>151</v>
      </c>
      <c r="E160" s="188" t="s">
        <v>318</v>
      </c>
      <c r="F160" s="189" t="s">
        <v>319</v>
      </c>
      <c r="G160" s="190" t="s">
        <v>171</v>
      </c>
      <c r="H160" s="191">
        <v>104</v>
      </c>
      <c r="I160" s="192"/>
      <c r="J160" s="192"/>
      <c r="K160" s="193">
        <f t="shared" si="14"/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si="15"/>
        <v>0</v>
      </c>
      <c r="Q160" s="196">
        <f t="shared" si="16"/>
        <v>0</v>
      </c>
      <c r="R160" s="196">
        <f t="shared" si="17"/>
        <v>0</v>
      </c>
      <c r="S160" s="69"/>
      <c r="T160" s="197">
        <f t="shared" si="18"/>
        <v>0</v>
      </c>
      <c r="U160" s="197">
        <v>0</v>
      </c>
      <c r="V160" s="197">
        <f t="shared" si="19"/>
        <v>0</v>
      </c>
      <c r="W160" s="197">
        <v>0</v>
      </c>
      <c r="X160" s="198">
        <f t="shared" si="20"/>
        <v>0</v>
      </c>
      <c r="Y160" s="32"/>
      <c r="Z160" s="32"/>
      <c r="AA160" s="32"/>
      <c r="AB160" s="32"/>
      <c r="AC160" s="32"/>
      <c r="AD160" s="32"/>
      <c r="AE160" s="32"/>
      <c r="AR160" s="199" t="s">
        <v>210</v>
      </c>
      <c r="AT160" s="199" t="s">
        <v>151</v>
      </c>
      <c r="AU160" s="199" t="s">
        <v>88</v>
      </c>
      <c r="AY160" s="15" t="s">
        <v>148</v>
      </c>
      <c r="BE160" s="200">
        <f t="shared" si="21"/>
        <v>0</v>
      </c>
      <c r="BF160" s="200">
        <f t="shared" si="22"/>
        <v>0</v>
      </c>
      <c r="BG160" s="200">
        <f t="shared" si="23"/>
        <v>0</v>
      </c>
      <c r="BH160" s="200">
        <f t="shared" si="24"/>
        <v>0</v>
      </c>
      <c r="BI160" s="200">
        <f t="shared" si="25"/>
        <v>0</v>
      </c>
      <c r="BJ160" s="15" t="s">
        <v>86</v>
      </c>
      <c r="BK160" s="200">
        <f t="shared" si="26"/>
        <v>0</v>
      </c>
      <c r="BL160" s="15" t="s">
        <v>210</v>
      </c>
      <c r="BM160" s="199" t="s">
        <v>742</v>
      </c>
    </row>
    <row r="161" spans="1:65" s="2" customFormat="1" ht="24.2" customHeight="1">
      <c r="A161" s="32"/>
      <c r="B161" s="33"/>
      <c r="C161" s="201" t="s">
        <v>265</v>
      </c>
      <c r="D161" s="201" t="s">
        <v>213</v>
      </c>
      <c r="E161" s="202" t="s">
        <v>322</v>
      </c>
      <c r="F161" s="203" t="s">
        <v>323</v>
      </c>
      <c r="G161" s="204" t="s">
        <v>171</v>
      </c>
      <c r="H161" s="205">
        <v>104</v>
      </c>
      <c r="I161" s="206"/>
      <c r="J161" s="207"/>
      <c r="K161" s="208">
        <f t="shared" si="14"/>
        <v>0</v>
      </c>
      <c r="L161" s="203" t="s">
        <v>155</v>
      </c>
      <c r="M161" s="209"/>
      <c r="N161" s="210" t="s">
        <v>1</v>
      </c>
      <c r="O161" s="195" t="s">
        <v>41</v>
      </c>
      <c r="P161" s="196">
        <f t="shared" si="15"/>
        <v>0</v>
      </c>
      <c r="Q161" s="196">
        <f t="shared" si="16"/>
        <v>0</v>
      </c>
      <c r="R161" s="196">
        <f t="shared" si="17"/>
        <v>0</v>
      </c>
      <c r="S161" s="69"/>
      <c r="T161" s="197">
        <f t="shared" si="18"/>
        <v>0</v>
      </c>
      <c r="U161" s="197">
        <v>5.0000000000000002E-5</v>
      </c>
      <c r="V161" s="197">
        <f t="shared" si="19"/>
        <v>5.2000000000000006E-3</v>
      </c>
      <c r="W161" s="197">
        <v>0</v>
      </c>
      <c r="X161" s="198">
        <f t="shared" si="20"/>
        <v>0</v>
      </c>
      <c r="Y161" s="32"/>
      <c r="Z161" s="32"/>
      <c r="AA161" s="32"/>
      <c r="AB161" s="32"/>
      <c r="AC161" s="32"/>
      <c r="AD161" s="32"/>
      <c r="AE161" s="32"/>
      <c r="AR161" s="199" t="s">
        <v>216</v>
      </c>
      <c r="AT161" s="199" t="s">
        <v>213</v>
      </c>
      <c r="AU161" s="199" t="s">
        <v>88</v>
      </c>
      <c r="AY161" s="15" t="s">
        <v>148</v>
      </c>
      <c r="BE161" s="200">
        <f t="shared" si="21"/>
        <v>0</v>
      </c>
      <c r="BF161" s="200">
        <f t="shared" si="22"/>
        <v>0</v>
      </c>
      <c r="BG161" s="200">
        <f t="shared" si="23"/>
        <v>0</v>
      </c>
      <c r="BH161" s="200">
        <f t="shared" si="24"/>
        <v>0</v>
      </c>
      <c r="BI161" s="200">
        <f t="shared" si="25"/>
        <v>0</v>
      </c>
      <c r="BJ161" s="15" t="s">
        <v>86</v>
      </c>
      <c r="BK161" s="200">
        <f t="shared" si="26"/>
        <v>0</v>
      </c>
      <c r="BL161" s="15" t="s">
        <v>210</v>
      </c>
      <c r="BM161" s="199" t="s">
        <v>743</v>
      </c>
    </row>
    <row r="162" spans="1:65" s="2" customFormat="1" ht="16.5" customHeight="1">
      <c r="A162" s="32"/>
      <c r="B162" s="33"/>
      <c r="C162" s="201" t="s">
        <v>269</v>
      </c>
      <c r="D162" s="201" t="s">
        <v>213</v>
      </c>
      <c r="E162" s="202" t="s">
        <v>326</v>
      </c>
      <c r="F162" s="203" t="s">
        <v>327</v>
      </c>
      <c r="G162" s="204" t="s">
        <v>171</v>
      </c>
      <c r="H162" s="205">
        <v>20</v>
      </c>
      <c r="I162" s="206"/>
      <c r="J162" s="207"/>
      <c r="K162" s="208">
        <f t="shared" si="14"/>
        <v>0</v>
      </c>
      <c r="L162" s="203" t="s">
        <v>1</v>
      </c>
      <c r="M162" s="209"/>
      <c r="N162" s="210" t="s">
        <v>1</v>
      </c>
      <c r="O162" s="195" t="s">
        <v>41</v>
      </c>
      <c r="P162" s="196">
        <f t="shared" si="15"/>
        <v>0</v>
      </c>
      <c r="Q162" s="196">
        <f t="shared" si="16"/>
        <v>0</v>
      </c>
      <c r="R162" s="196">
        <f t="shared" si="17"/>
        <v>0</v>
      </c>
      <c r="S162" s="69"/>
      <c r="T162" s="197">
        <f t="shared" si="18"/>
        <v>0</v>
      </c>
      <c r="U162" s="197">
        <v>0</v>
      </c>
      <c r="V162" s="197">
        <f t="shared" si="19"/>
        <v>0</v>
      </c>
      <c r="W162" s="197">
        <v>0</v>
      </c>
      <c r="X162" s="198">
        <f t="shared" si="20"/>
        <v>0</v>
      </c>
      <c r="Y162" s="32"/>
      <c r="Z162" s="32"/>
      <c r="AA162" s="32"/>
      <c r="AB162" s="32"/>
      <c r="AC162" s="32"/>
      <c r="AD162" s="32"/>
      <c r="AE162" s="32"/>
      <c r="AR162" s="199" t="s">
        <v>216</v>
      </c>
      <c r="AT162" s="199" t="s">
        <v>213</v>
      </c>
      <c r="AU162" s="199" t="s">
        <v>88</v>
      </c>
      <c r="AY162" s="15" t="s">
        <v>148</v>
      </c>
      <c r="BE162" s="200">
        <f t="shared" si="21"/>
        <v>0</v>
      </c>
      <c r="BF162" s="200">
        <f t="shared" si="22"/>
        <v>0</v>
      </c>
      <c r="BG162" s="200">
        <f t="shared" si="23"/>
        <v>0</v>
      </c>
      <c r="BH162" s="200">
        <f t="shared" si="24"/>
        <v>0</v>
      </c>
      <c r="BI162" s="200">
        <f t="shared" si="25"/>
        <v>0</v>
      </c>
      <c r="BJ162" s="15" t="s">
        <v>86</v>
      </c>
      <c r="BK162" s="200">
        <f t="shared" si="26"/>
        <v>0</v>
      </c>
      <c r="BL162" s="15" t="s">
        <v>210</v>
      </c>
      <c r="BM162" s="199" t="s">
        <v>744</v>
      </c>
    </row>
    <row r="163" spans="1:65" s="2" customFormat="1" ht="16.5" customHeight="1">
      <c r="A163" s="32"/>
      <c r="B163" s="33"/>
      <c r="C163" s="201" t="s">
        <v>273</v>
      </c>
      <c r="D163" s="201" t="s">
        <v>213</v>
      </c>
      <c r="E163" s="202" t="s">
        <v>330</v>
      </c>
      <c r="F163" s="203" t="s">
        <v>331</v>
      </c>
      <c r="G163" s="204" t="s">
        <v>171</v>
      </c>
      <c r="H163" s="205">
        <v>30</v>
      </c>
      <c r="I163" s="206"/>
      <c r="J163" s="207"/>
      <c r="K163" s="208">
        <f t="shared" si="14"/>
        <v>0</v>
      </c>
      <c r="L163" s="203" t="s">
        <v>1</v>
      </c>
      <c r="M163" s="209"/>
      <c r="N163" s="210" t="s">
        <v>1</v>
      </c>
      <c r="O163" s="195" t="s">
        <v>41</v>
      </c>
      <c r="P163" s="196">
        <f t="shared" si="15"/>
        <v>0</v>
      </c>
      <c r="Q163" s="196">
        <f t="shared" si="16"/>
        <v>0</v>
      </c>
      <c r="R163" s="196">
        <f t="shared" si="17"/>
        <v>0</v>
      </c>
      <c r="S163" s="69"/>
      <c r="T163" s="197">
        <f t="shared" si="18"/>
        <v>0</v>
      </c>
      <c r="U163" s="197">
        <v>0</v>
      </c>
      <c r="V163" s="197">
        <f t="shared" si="19"/>
        <v>0</v>
      </c>
      <c r="W163" s="197">
        <v>0</v>
      </c>
      <c r="X163" s="198">
        <f t="shared" si="20"/>
        <v>0</v>
      </c>
      <c r="Y163" s="32"/>
      <c r="Z163" s="32"/>
      <c r="AA163" s="32"/>
      <c r="AB163" s="32"/>
      <c r="AC163" s="32"/>
      <c r="AD163" s="32"/>
      <c r="AE163" s="32"/>
      <c r="AR163" s="199" t="s">
        <v>216</v>
      </c>
      <c r="AT163" s="199" t="s">
        <v>213</v>
      </c>
      <c r="AU163" s="199" t="s">
        <v>88</v>
      </c>
      <c r="AY163" s="15" t="s">
        <v>148</v>
      </c>
      <c r="BE163" s="200">
        <f t="shared" si="21"/>
        <v>0</v>
      </c>
      <c r="BF163" s="200">
        <f t="shared" si="22"/>
        <v>0</v>
      </c>
      <c r="BG163" s="200">
        <f t="shared" si="23"/>
        <v>0</v>
      </c>
      <c r="BH163" s="200">
        <f t="shared" si="24"/>
        <v>0</v>
      </c>
      <c r="BI163" s="200">
        <f t="shared" si="25"/>
        <v>0</v>
      </c>
      <c r="BJ163" s="15" t="s">
        <v>86</v>
      </c>
      <c r="BK163" s="200">
        <f t="shared" si="26"/>
        <v>0</v>
      </c>
      <c r="BL163" s="15" t="s">
        <v>210</v>
      </c>
      <c r="BM163" s="199" t="s">
        <v>745</v>
      </c>
    </row>
    <row r="164" spans="1:65" s="2" customFormat="1" ht="16.5" customHeight="1">
      <c r="A164" s="32"/>
      <c r="B164" s="33"/>
      <c r="C164" s="201" t="s">
        <v>278</v>
      </c>
      <c r="D164" s="201" t="s">
        <v>213</v>
      </c>
      <c r="E164" s="202" t="s">
        <v>334</v>
      </c>
      <c r="F164" s="203" t="s">
        <v>335</v>
      </c>
      <c r="G164" s="204" t="s">
        <v>171</v>
      </c>
      <c r="H164" s="205">
        <v>30</v>
      </c>
      <c r="I164" s="206"/>
      <c r="J164" s="207"/>
      <c r="K164" s="208">
        <f t="shared" si="14"/>
        <v>0</v>
      </c>
      <c r="L164" s="203" t="s">
        <v>1</v>
      </c>
      <c r="M164" s="209"/>
      <c r="N164" s="210" t="s">
        <v>1</v>
      </c>
      <c r="O164" s="195" t="s">
        <v>41</v>
      </c>
      <c r="P164" s="196">
        <f t="shared" si="15"/>
        <v>0</v>
      </c>
      <c r="Q164" s="196">
        <f t="shared" si="16"/>
        <v>0</v>
      </c>
      <c r="R164" s="196">
        <f t="shared" si="17"/>
        <v>0</v>
      </c>
      <c r="S164" s="69"/>
      <c r="T164" s="197">
        <f t="shared" si="18"/>
        <v>0</v>
      </c>
      <c r="U164" s="197">
        <v>0</v>
      </c>
      <c r="V164" s="197">
        <f t="shared" si="19"/>
        <v>0</v>
      </c>
      <c r="W164" s="197">
        <v>0</v>
      </c>
      <c r="X164" s="198">
        <f t="shared" si="20"/>
        <v>0</v>
      </c>
      <c r="Y164" s="32"/>
      <c r="Z164" s="32"/>
      <c r="AA164" s="32"/>
      <c r="AB164" s="32"/>
      <c r="AC164" s="32"/>
      <c r="AD164" s="32"/>
      <c r="AE164" s="32"/>
      <c r="AR164" s="199" t="s">
        <v>216</v>
      </c>
      <c r="AT164" s="199" t="s">
        <v>213</v>
      </c>
      <c r="AU164" s="199" t="s">
        <v>88</v>
      </c>
      <c r="AY164" s="15" t="s">
        <v>148</v>
      </c>
      <c r="BE164" s="200">
        <f t="shared" si="21"/>
        <v>0</v>
      </c>
      <c r="BF164" s="200">
        <f t="shared" si="22"/>
        <v>0</v>
      </c>
      <c r="BG164" s="200">
        <f t="shared" si="23"/>
        <v>0</v>
      </c>
      <c r="BH164" s="200">
        <f t="shared" si="24"/>
        <v>0</v>
      </c>
      <c r="BI164" s="200">
        <f t="shared" si="25"/>
        <v>0</v>
      </c>
      <c r="BJ164" s="15" t="s">
        <v>86</v>
      </c>
      <c r="BK164" s="200">
        <f t="shared" si="26"/>
        <v>0</v>
      </c>
      <c r="BL164" s="15" t="s">
        <v>210</v>
      </c>
      <c r="BM164" s="199" t="s">
        <v>746</v>
      </c>
    </row>
    <row r="165" spans="1:65" s="2" customFormat="1" ht="44.25" customHeight="1">
      <c r="A165" s="32"/>
      <c r="B165" s="33"/>
      <c r="C165" s="187" t="s">
        <v>282</v>
      </c>
      <c r="D165" s="187" t="s">
        <v>151</v>
      </c>
      <c r="E165" s="188" t="s">
        <v>338</v>
      </c>
      <c r="F165" s="189" t="s">
        <v>339</v>
      </c>
      <c r="G165" s="190" t="s">
        <v>171</v>
      </c>
      <c r="H165" s="191">
        <v>1</v>
      </c>
      <c r="I165" s="192"/>
      <c r="J165" s="192"/>
      <c r="K165" s="193">
        <f t="shared" si="14"/>
        <v>0</v>
      </c>
      <c r="L165" s="189" t="s">
        <v>155</v>
      </c>
      <c r="M165" s="37"/>
      <c r="N165" s="194" t="s">
        <v>1</v>
      </c>
      <c r="O165" s="195" t="s">
        <v>41</v>
      </c>
      <c r="P165" s="196">
        <f t="shared" si="15"/>
        <v>0</v>
      </c>
      <c r="Q165" s="196">
        <f t="shared" si="16"/>
        <v>0</v>
      </c>
      <c r="R165" s="196">
        <f t="shared" si="17"/>
        <v>0</v>
      </c>
      <c r="S165" s="69"/>
      <c r="T165" s="197">
        <f t="shared" si="18"/>
        <v>0</v>
      </c>
      <c r="U165" s="197">
        <v>0</v>
      </c>
      <c r="V165" s="197">
        <f t="shared" si="19"/>
        <v>0</v>
      </c>
      <c r="W165" s="197">
        <v>0</v>
      </c>
      <c r="X165" s="198">
        <f t="shared" si="20"/>
        <v>0</v>
      </c>
      <c r="Y165" s="32"/>
      <c r="Z165" s="32"/>
      <c r="AA165" s="32"/>
      <c r="AB165" s="32"/>
      <c r="AC165" s="32"/>
      <c r="AD165" s="32"/>
      <c r="AE165" s="32"/>
      <c r="AR165" s="199" t="s">
        <v>210</v>
      </c>
      <c r="AT165" s="199" t="s">
        <v>151</v>
      </c>
      <c r="AU165" s="199" t="s">
        <v>88</v>
      </c>
      <c r="AY165" s="15" t="s">
        <v>148</v>
      </c>
      <c r="BE165" s="200">
        <f t="shared" si="21"/>
        <v>0</v>
      </c>
      <c r="BF165" s="200">
        <f t="shared" si="22"/>
        <v>0</v>
      </c>
      <c r="BG165" s="200">
        <f t="shared" si="23"/>
        <v>0</v>
      </c>
      <c r="BH165" s="200">
        <f t="shared" si="24"/>
        <v>0</v>
      </c>
      <c r="BI165" s="200">
        <f t="shared" si="25"/>
        <v>0</v>
      </c>
      <c r="BJ165" s="15" t="s">
        <v>86</v>
      </c>
      <c r="BK165" s="200">
        <f t="shared" si="26"/>
        <v>0</v>
      </c>
      <c r="BL165" s="15" t="s">
        <v>210</v>
      </c>
      <c r="BM165" s="199" t="s">
        <v>747</v>
      </c>
    </row>
    <row r="166" spans="1:65" s="2" customFormat="1" ht="21.75" customHeight="1">
      <c r="A166" s="32"/>
      <c r="B166" s="33"/>
      <c r="C166" s="201" t="s">
        <v>286</v>
      </c>
      <c r="D166" s="201" t="s">
        <v>213</v>
      </c>
      <c r="E166" s="202" t="s">
        <v>342</v>
      </c>
      <c r="F166" s="203" t="s">
        <v>748</v>
      </c>
      <c r="G166" s="204" t="s">
        <v>171</v>
      </c>
      <c r="H166" s="205">
        <v>1</v>
      </c>
      <c r="I166" s="206"/>
      <c r="J166" s="207"/>
      <c r="K166" s="208">
        <f t="shared" si="14"/>
        <v>0</v>
      </c>
      <c r="L166" s="203" t="s">
        <v>1</v>
      </c>
      <c r="M166" s="209"/>
      <c r="N166" s="210" t="s">
        <v>1</v>
      </c>
      <c r="O166" s="195" t="s">
        <v>41</v>
      </c>
      <c r="P166" s="196">
        <f t="shared" si="15"/>
        <v>0</v>
      </c>
      <c r="Q166" s="196">
        <f t="shared" si="16"/>
        <v>0</v>
      </c>
      <c r="R166" s="196">
        <f t="shared" si="17"/>
        <v>0</v>
      </c>
      <c r="S166" s="69"/>
      <c r="T166" s="197">
        <f t="shared" si="18"/>
        <v>0</v>
      </c>
      <c r="U166" s="197">
        <v>0</v>
      </c>
      <c r="V166" s="197">
        <f t="shared" si="19"/>
        <v>0</v>
      </c>
      <c r="W166" s="197">
        <v>0</v>
      </c>
      <c r="X166" s="198">
        <f t="shared" si="20"/>
        <v>0</v>
      </c>
      <c r="Y166" s="32"/>
      <c r="Z166" s="32"/>
      <c r="AA166" s="32"/>
      <c r="AB166" s="32"/>
      <c r="AC166" s="32"/>
      <c r="AD166" s="32"/>
      <c r="AE166" s="32"/>
      <c r="AR166" s="199" t="s">
        <v>216</v>
      </c>
      <c r="AT166" s="199" t="s">
        <v>213</v>
      </c>
      <c r="AU166" s="199" t="s">
        <v>88</v>
      </c>
      <c r="AY166" s="15" t="s">
        <v>148</v>
      </c>
      <c r="BE166" s="200">
        <f t="shared" si="21"/>
        <v>0</v>
      </c>
      <c r="BF166" s="200">
        <f t="shared" si="22"/>
        <v>0</v>
      </c>
      <c r="BG166" s="200">
        <f t="shared" si="23"/>
        <v>0</v>
      </c>
      <c r="BH166" s="200">
        <f t="shared" si="24"/>
        <v>0</v>
      </c>
      <c r="BI166" s="200">
        <f t="shared" si="25"/>
        <v>0</v>
      </c>
      <c r="BJ166" s="15" t="s">
        <v>86</v>
      </c>
      <c r="BK166" s="200">
        <f t="shared" si="26"/>
        <v>0</v>
      </c>
      <c r="BL166" s="15" t="s">
        <v>210</v>
      </c>
      <c r="BM166" s="199" t="s">
        <v>749</v>
      </c>
    </row>
    <row r="167" spans="1:65" s="2" customFormat="1" ht="37.9" customHeight="1">
      <c r="A167" s="32"/>
      <c r="B167" s="33"/>
      <c r="C167" s="187" t="s">
        <v>216</v>
      </c>
      <c r="D167" s="187" t="s">
        <v>151</v>
      </c>
      <c r="E167" s="188" t="s">
        <v>750</v>
      </c>
      <c r="F167" s="189" t="s">
        <v>751</v>
      </c>
      <c r="G167" s="190" t="s">
        <v>166</v>
      </c>
      <c r="H167" s="191">
        <v>800</v>
      </c>
      <c r="I167" s="192"/>
      <c r="J167" s="192"/>
      <c r="K167" s="193">
        <f t="shared" si="14"/>
        <v>0</v>
      </c>
      <c r="L167" s="189" t="s">
        <v>155</v>
      </c>
      <c r="M167" s="37"/>
      <c r="N167" s="194" t="s">
        <v>1</v>
      </c>
      <c r="O167" s="195" t="s">
        <v>41</v>
      </c>
      <c r="P167" s="196">
        <f t="shared" si="15"/>
        <v>0</v>
      </c>
      <c r="Q167" s="196">
        <f t="shared" si="16"/>
        <v>0</v>
      </c>
      <c r="R167" s="196">
        <f t="shared" si="17"/>
        <v>0</v>
      </c>
      <c r="S167" s="69"/>
      <c r="T167" s="197">
        <f t="shared" si="18"/>
        <v>0</v>
      </c>
      <c r="U167" s="197">
        <v>0</v>
      </c>
      <c r="V167" s="197">
        <f t="shared" si="19"/>
        <v>0</v>
      </c>
      <c r="W167" s="197">
        <v>0</v>
      </c>
      <c r="X167" s="198">
        <f t="shared" si="20"/>
        <v>0</v>
      </c>
      <c r="Y167" s="32"/>
      <c r="Z167" s="32"/>
      <c r="AA167" s="32"/>
      <c r="AB167" s="32"/>
      <c r="AC167" s="32"/>
      <c r="AD167" s="32"/>
      <c r="AE167" s="32"/>
      <c r="AR167" s="199" t="s">
        <v>210</v>
      </c>
      <c r="AT167" s="199" t="s">
        <v>151</v>
      </c>
      <c r="AU167" s="199" t="s">
        <v>88</v>
      </c>
      <c r="AY167" s="15" t="s">
        <v>148</v>
      </c>
      <c r="BE167" s="200">
        <f t="shared" si="21"/>
        <v>0</v>
      </c>
      <c r="BF167" s="200">
        <f t="shared" si="22"/>
        <v>0</v>
      </c>
      <c r="BG167" s="200">
        <f t="shared" si="23"/>
        <v>0</v>
      </c>
      <c r="BH167" s="200">
        <f t="shared" si="24"/>
        <v>0</v>
      </c>
      <c r="BI167" s="200">
        <f t="shared" si="25"/>
        <v>0</v>
      </c>
      <c r="BJ167" s="15" t="s">
        <v>86</v>
      </c>
      <c r="BK167" s="200">
        <f t="shared" si="26"/>
        <v>0</v>
      </c>
      <c r="BL167" s="15" t="s">
        <v>210</v>
      </c>
      <c r="BM167" s="199" t="s">
        <v>752</v>
      </c>
    </row>
    <row r="168" spans="1:65" s="2" customFormat="1" ht="24.2" customHeight="1">
      <c r="A168" s="32"/>
      <c r="B168" s="33"/>
      <c r="C168" s="201" t="s">
        <v>293</v>
      </c>
      <c r="D168" s="201" t="s">
        <v>213</v>
      </c>
      <c r="E168" s="202" t="s">
        <v>364</v>
      </c>
      <c r="F168" s="203" t="s">
        <v>753</v>
      </c>
      <c r="G168" s="204" t="s">
        <v>166</v>
      </c>
      <c r="H168" s="205">
        <v>880</v>
      </c>
      <c r="I168" s="206"/>
      <c r="J168" s="207"/>
      <c r="K168" s="208">
        <f t="shared" si="14"/>
        <v>0</v>
      </c>
      <c r="L168" s="203" t="s">
        <v>155</v>
      </c>
      <c r="M168" s="209"/>
      <c r="N168" s="210" t="s">
        <v>1</v>
      </c>
      <c r="O168" s="195" t="s">
        <v>41</v>
      </c>
      <c r="P168" s="196">
        <f t="shared" si="15"/>
        <v>0</v>
      </c>
      <c r="Q168" s="196">
        <f t="shared" si="16"/>
        <v>0</v>
      </c>
      <c r="R168" s="196">
        <f t="shared" si="17"/>
        <v>0</v>
      </c>
      <c r="S168" s="69"/>
      <c r="T168" s="197">
        <f t="shared" si="18"/>
        <v>0</v>
      </c>
      <c r="U168" s="197">
        <v>1.2E-4</v>
      </c>
      <c r="V168" s="197">
        <f t="shared" si="19"/>
        <v>0.1056</v>
      </c>
      <c r="W168" s="197">
        <v>0</v>
      </c>
      <c r="X168" s="198">
        <f t="shared" si="20"/>
        <v>0</v>
      </c>
      <c r="Y168" s="32"/>
      <c r="Z168" s="32"/>
      <c r="AA168" s="32"/>
      <c r="AB168" s="32"/>
      <c r="AC168" s="32"/>
      <c r="AD168" s="32"/>
      <c r="AE168" s="32"/>
      <c r="AR168" s="199" t="s">
        <v>216</v>
      </c>
      <c r="AT168" s="199" t="s">
        <v>213</v>
      </c>
      <c r="AU168" s="199" t="s">
        <v>88</v>
      </c>
      <c r="AY168" s="15" t="s">
        <v>148</v>
      </c>
      <c r="BE168" s="200">
        <f t="shared" si="21"/>
        <v>0</v>
      </c>
      <c r="BF168" s="200">
        <f t="shared" si="22"/>
        <v>0</v>
      </c>
      <c r="BG168" s="200">
        <f t="shared" si="23"/>
        <v>0</v>
      </c>
      <c r="BH168" s="200">
        <f t="shared" si="24"/>
        <v>0</v>
      </c>
      <c r="BI168" s="200">
        <f t="shared" si="25"/>
        <v>0</v>
      </c>
      <c r="BJ168" s="15" t="s">
        <v>86</v>
      </c>
      <c r="BK168" s="200">
        <f t="shared" si="26"/>
        <v>0</v>
      </c>
      <c r="BL168" s="15" t="s">
        <v>210</v>
      </c>
      <c r="BM168" s="199" t="s">
        <v>754</v>
      </c>
    </row>
    <row r="169" spans="1:65" s="13" customFormat="1" ht="11.25">
      <c r="B169" s="211"/>
      <c r="C169" s="212"/>
      <c r="D169" s="213" t="s">
        <v>218</v>
      </c>
      <c r="E169" s="212"/>
      <c r="F169" s="214" t="s">
        <v>755</v>
      </c>
      <c r="G169" s="212"/>
      <c r="H169" s="215">
        <v>880</v>
      </c>
      <c r="I169" s="216"/>
      <c r="J169" s="216"/>
      <c r="K169" s="212"/>
      <c r="L169" s="212"/>
      <c r="M169" s="217"/>
      <c r="N169" s="218"/>
      <c r="O169" s="219"/>
      <c r="P169" s="219"/>
      <c r="Q169" s="219"/>
      <c r="R169" s="219"/>
      <c r="S169" s="219"/>
      <c r="T169" s="219"/>
      <c r="U169" s="219"/>
      <c r="V169" s="219"/>
      <c r="W169" s="219"/>
      <c r="X169" s="220"/>
      <c r="AT169" s="221" t="s">
        <v>218</v>
      </c>
      <c r="AU169" s="221" t="s">
        <v>88</v>
      </c>
      <c r="AV169" s="13" t="s">
        <v>88</v>
      </c>
      <c r="AW169" s="13" t="s">
        <v>4</v>
      </c>
      <c r="AX169" s="13" t="s">
        <v>86</v>
      </c>
      <c r="AY169" s="221" t="s">
        <v>148</v>
      </c>
    </row>
    <row r="170" spans="1:65" s="2" customFormat="1" ht="37.9" customHeight="1">
      <c r="A170" s="32"/>
      <c r="B170" s="33"/>
      <c r="C170" s="187" t="s">
        <v>297</v>
      </c>
      <c r="D170" s="187" t="s">
        <v>151</v>
      </c>
      <c r="E170" s="188" t="s">
        <v>756</v>
      </c>
      <c r="F170" s="189" t="s">
        <v>757</v>
      </c>
      <c r="G170" s="190" t="s">
        <v>166</v>
      </c>
      <c r="H170" s="191">
        <v>350</v>
      </c>
      <c r="I170" s="192"/>
      <c r="J170" s="192"/>
      <c r="K170" s="193">
        <f>ROUND(P170*H170,2)</f>
        <v>0</v>
      </c>
      <c r="L170" s="189" t="s">
        <v>155</v>
      </c>
      <c r="M170" s="37"/>
      <c r="N170" s="194" t="s">
        <v>1</v>
      </c>
      <c r="O170" s="195" t="s">
        <v>41</v>
      </c>
      <c r="P170" s="196">
        <f>I170+J170</f>
        <v>0</v>
      </c>
      <c r="Q170" s="196">
        <f>ROUND(I170*H170,2)</f>
        <v>0</v>
      </c>
      <c r="R170" s="196">
        <f>ROUND(J170*H170,2)</f>
        <v>0</v>
      </c>
      <c r="S170" s="69"/>
      <c r="T170" s="197">
        <f>S170*H170</f>
        <v>0</v>
      </c>
      <c r="U170" s="197">
        <v>0</v>
      </c>
      <c r="V170" s="197">
        <f>U170*H170</f>
        <v>0</v>
      </c>
      <c r="W170" s="197">
        <v>0</v>
      </c>
      <c r="X170" s="198">
        <f>W170*H170</f>
        <v>0</v>
      </c>
      <c r="Y170" s="32"/>
      <c r="Z170" s="32"/>
      <c r="AA170" s="32"/>
      <c r="AB170" s="32"/>
      <c r="AC170" s="32"/>
      <c r="AD170" s="32"/>
      <c r="AE170" s="32"/>
      <c r="AR170" s="199" t="s">
        <v>210</v>
      </c>
      <c r="AT170" s="199" t="s">
        <v>151</v>
      </c>
      <c r="AU170" s="199" t="s">
        <v>88</v>
      </c>
      <c r="AY170" s="15" t="s">
        <v>148</v>
      </c>
      <c r="BE170" s="200">
        <f>IF(O170="základní",K170,0)</f>
        <v>0</v>
      </c>
      <c r="BF170" s="200">
        <f>IF(O170="snížená",K170,0)</f>
        <v>0</v>
      </c>
      <c r="BG170" s="200">
        <f>IF(O170="zákl. přenesená",K170,0)</f>
        <v>0</v>
      </c>
      <c r="BH170" s="200">
        <f>IF(O170="sníž. přenesená",K170,0)</f>
        <v>0</v>
      </c>
      <c r="BI170" s="200">
        <f>IF(O170="nulová",K170,0)</f>
        <v>0</v>
      </c>
      <c r="BJ170" s="15" t="s">
        <v>86</v>
      </c>
      <c r="BK170" s="200">
        <f>ROUND(P170*H170,2)</f>
        <v>0</v>
      </c>
      <c r="BL170" s="15" t="s">
        <v>210</v>
      </c>
      <c r="BM170" s="199" t="s">
        <v>758</v>
      </c>
    </row>
    <row r="171" spans="1:65" s="2" customFormat="1" ht="24.2" customHeight="1">
      <c r="A171" s="32"/>
      <c r="B171" s="33"/>
      <c r="C171" s="201" t="s">
        <v>301</v>
      </c>
      <c r="D171" s="201" t="s">
        <v>213</v>
      </c>
      <c r="E171" s="202" t="s">
        <v>369</v>
      </c>
      <c r="F171" s="203" t="s">
        <v>370</v>
      </c>
      <c r="G171" s="204" t="s">
        <v>166</v>
      </c>
      <c r="H171" s="205">
        <v>385</v>
      </c>
      <c r="I171" s="206"/>
      <c r="J171" s="207"/>
      <c r="K171" s="208">
        <f>ROUND(P171*H171,2)</f>
        <v>0</v>
      </c>
      <c r="L171" s="203" t="s">
        <v>155</v>
      </c>
      <c r="M171" s="209"/>
      <c r="N171" s="210" t="s">
        <v>1</v>
      </c>
      <c r="O171" s="195" t="s">
        <v>41</v>
      </c>
      <c r="P171" s="196">
        <f>I171+J171</f>
        <v>0</v>
      </c>
      <c r="Q171" s="196">
        <f>ROUND(I171*H171,2)</f>
        <v>0</v>
      </c>
      <c r="R171" s="196">
        <f>ROUND(J171*H171,2)</f>
        <v>0</v>
      </c>
      <c r="S171" s="69"/>
      <c r="T171" s="197">
        <f>S171*H171</f>
        <v>0</v>
      </c>
      <c r="U171" s="197">
        <v>1.7000000000000001E-4</v>
      </c>
      <c r="V171" s="197">
        <f>U171*H171</f>
        <v>6.5450000000000008E-2</v>
      </c>
      <c r="W171" s="197">
        <v>0</v>
      </c>
      <c r="X171" s="198">
        <f>W171*H171</f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>IF(O171="základní",K171,0)</f>
        <v>0</v>
      </c>
      <c r="BF171" s="200">
        <f>IF(O171="snížená",K171,0)</f>
        <v>0</v>
      </c>
      <c r="BG171" s="200">
        <f>IF(O171="zákl. přenesená",K171,0)</f>
        <v>0</v>
      </c>
      <c r="BH171" s="200">
        <f>IF(O171="sníž. přenesená",K171,0)</f>
        <v>0</v>
      </c>
      <c r="BI171" s="200">
        <f>IF(O171="nulová",K171,0)</f>
        <v>0</v>
      </c>
      <c r="BJ171" s="15" t="s">
        <v>86</v>
      </c>
      <c r="BK171" s="200">
        <f>ROUND(P171*H171,2)</f>
        <v>0</v>
      </c>
      <c r="BL171" s="15" t="s">
        <v>210</v>
      </c>
      <c r="BM171" s="199" t="s">
        <v>759</v>
      </c>
    </row>
    <row r="172" spans="1:65" s="13" customFormat="1" ht="11.25">
      <c r="B172" s="211"/>
      <c r="C172" s="212"/>
      <c r="D172" s="213" t="s">
        <v>218</v>
      </c>
      <c r="E172" s="212"/>
      <c r="F172" s="214" t="s">
        <v>760</v>
      </c>
      <c r="G172" s="212"/>
      <c r="H172" s="215">
        <v>385</v>
      </c>
      <c r="I172" s="216"/>
      <c r="J172" s="216"/>
      <c r="K172" s="212"/>
      <c r="L172" s="212"/>
      <c r="M172" s="217"/>
      <c r="N172" s="218"/>
      <c r="O172" s="219"/>
      <c r="P172" s="219"/>
      <c r="Q172" s="219"/>
      <c r="R172" s="219"/>
      <c r="S172" s="219"/>
      <c r="T172" s="219"/>
      <c r="U172" s="219"/>
      <c r="V172" s="219"/>
      <c r="W172" s="219"/>
      <c r="X172" s="220"/>
      <c r="AT172" s="221" t="s">
        <v>218</v>
      </c>
      <c r="AU172" s="221" t="s">
        <v>88</v>
      </c>
      <c r="AV172" s="13" t="s">
        <v>88</v>
      </c>
      <c r="AW172" s="13" t="s">
        <v>4</v>
      </c>
      <c r="AX172" s="13" t="s">
        <v>86</v>
      </c>
      <c r="AY172" s="221" t="s">
        <v>148</v>
      </c>
    </row>
    <row r="173" spans="1:65" s="2" customFormat="1" ht="37.9" customHeight="1">
      <c r="A173" s="32"/>
      <c r="B173" s="33"/>
      <c r="C173" s="187" t="s">
        <v>305</v>
      </c>
      <c r="D173" s="187" t="s">
        <v>151</v>
      </c>
      <c r="E173" s="188" t="s">
        <v>346</v>
      </c>
      <c r="F173" s="189" t="s">
        <v>347</v>
      </c>
      <c r="G173" s="190" t="s">
        <v>166</v>
      </c>
      <c r="H173" s="191">
        <v>30</v>
      </c>
      <c r="I173" s="192"/>
      <c r="J173" s="192"/>
      <c r="K173" s="193">
        <f>ROUND(P173*H173,2)</f>
        <v>0</v>
      </c>
      <c r="L173" s="189" t="s">
        <v>155</v>
      </c>
      <c r="M173" s="37"/>
      <c r="N173" s="194" t="s">
        <v>1</v>
      </c>
      <c r="O173" s="195" t="s">
        <v>41</v>
      </c>
      <c r="P173" s="196">
        <f>I173+J173</f>
        <v>0</v>
      </c>
      <c r="Q173" s="196">
        <f>ROUND(I173*H173,2)</f>
        <v>0</v>
      </c>
      <c r="R173" s="196">
        <f>ROUND(J173*H173,2)</f>
        <v>0</v>
      </c>
      <c r="S173" s="69"/>
      <c r="T173" s="197">
        <f>S173*H173</f>
        <v>0</v>
      </c>
      <c r="U173" s="197">
        <v>0</v>
      </c>
      <c r="V173" s="197">
        <f>U173*H173</f>
        <v>0</v>
      </c>
      <c r="W173" s="197">
        <v>0</v>
      </c>
      <c r="X173" s="198">
        <f>W173*H173</f>
        <v>0</v>
      </c>
      <c r="Y173" s="32"/>
      <c r="Z173" s="32"/>
      <c r="AA173" s="32"/>
      <c r="AB173" s="32"/>
      <c r="AC173" s="32"/>
      <c r="AD173" s="32"/>
      <c r="AE173" s="32"/>
      <c r="AR173" s="199" t="s">
        <v>210</v>
      </c>
      <c r="AT173" s="199" t="s">
        <v>151</v>
      </c>
      <c r="AU173" s="199" t="s">
        <v>88</v>
      </c>
      <c r="AY173" s="15" t="s">
        <v>148</v>
      </c>
      <c r="BE173" s="200">
        <f>IF(O173="základní",K173,0)</f>
        <v>0</v>
      </c>
      <c r="BF173" s="200">
        <f>IF(O173="snížená",K173,0)</f>
        <v>0</v>
      </c>
      <c r="BG173" s="200">
        <f>IF(O173="zákl. přenesená",K173,0)</f>
        <v>0</v>
      </c>
      <c r="BH173" s="200">
        <f>IF(O173="sníž. přenesená",K173,0)</f>
        <v>0</v>
      </c>
      <c r="BI173" s="200">
        <f>IF(O173="nulová",K173,0)</f>
        <v>0</v>
      </c>
      <c r="BJ173" s="15" t="s">
        <v>86</v>
      </c>
      <c r="BK173" s="200">
        <f>ROUND(P173*H173,2)</f>
        <v>0</v>
      </c>
      <c r="BL173" s="15" t="s">
        <v>210</v>
      </c>
      <c r="BM173" s="199" t="s">
        <v>761</v>
      </c>
    </row>
    <row r="174" spans="1:65" s="2" customFormat="1" ht="24.2" customHeight="1">
      <c r="A174" s="32"/>
      <c r="B174" s="33"/>
      <c r="C174" s="201" t="s">
        <v>309</v>
      </c>
      <c r="D174" s="201" t="s">
        <v>213</v>
      </c>
      <c r="E174" s="202" t="s">
        <v>350</v>
      </c>
      <c r="F174" s="203" t="s">
        <v>762</v>
      </c>
      <c r="G174" s="204" t="s">
        <v>166</v>
      </c>
      <c r="H174" s="205">
        <v>33</v>
      </c>
      <c r="I174" s="206"/>
      <c r="J174" s="207"/>
      <c r="K174" s="208">
        <f>ROUND(P174*H174,2)</f>
        <v>0</v>
      </c>
      <c r="L174" s="203" t="s">
        <v>155</v>
      </c>
      <c r="M174" s="209"/>
      <c r="N174" s="210" t="s">
        <v>1</v>
      </c>
      <c r="O174" s="195" t="s">
        <v>41</v>
      </c>
      <c r="P174" s="196">
        <f>I174+J174</f>
        <v>0</v>
      </c>
      <c r="Q174" s="196">
        <f>ROUND(I174*H174,2)</f>
        <v>0</v>
      </c>
      <c r="R174" s="196">
        <f>ROUND(J174*H174,2)</f>
        <v>0</v>
      </c>
      <c r="S174" s="69"/>
      <c r="T174" s="197">
        <f>S174*H174</f>
        <v>0</v>
      </c>
      <c r="U174" s="197">
        <v>1.6000000000000001E-4</v>
      </c>
      <c r="V174" s="197">
        <f>U174*H174</f>
        <v>5.2800000000000008E-3</v>
      </c>
      <c r="W174" s="197">
        <v>0</v>
      </c>
      <c r="X174" s="198">
        <f>W174*H174</f>
        <v>0</v>
      </c>
      <c r="Y174" s="32"/>
      <c r="Z174" s="32"/>
      <c r="AA174" s="32"/>
      <c r="AB174" s="32"/>
      <c r="AC174" s="32"/>
      <c r="AD174" s="32"/>
      <c r="AE174" s="32"/>
      <c r="AR174" s="199" t="s">
        <v>216</v>
      </c>
      <c r="AT174" s="199" t="s">
        <v>213</v>
      </c>
      <c r="AU174" s="199" t="s">
        <v>88</v>
      </c>
      <c r="AY174" s="15" t="s">
        <v>148</v>
      </c>
      <c r="BE174" s="200">
        <f>IF(O174="základní",K174,0)</f>
        <v>0</v>
      </c>
      <c r="BF174" s="200">
        <f>IF(O174="snížená",K174,0)</f>
        <v>0</v>
      </c>
      <c r="BG174" s="200">
        <f>IF(O174="zákl. přenesená",K174,0)</f>
        <v>0</v>
      </c>
      <c r="BH174" s="200">
        <f>IF(O174="sníž. přenesená",K174,0)</f>
        <v>0</v>
      </c>
      <c r="BI174" s="200">
        <f>IF(O174="nulová",K174,0)</f>
        <v>0</v>
      </c>
      <c r="BJ174" s="15" t="s">
        <v>86</v>
      </c>
      <c r="BK174" s="200">
        <f>ROUND(P174*H174,2)</f>
        <v>0</v>
      </c>
      <c r="BL174" s="15" t="s">
        <v>210</v>
      </c>
      <c r="BM174" s="199" t="s">
        <v>763</v>
      </c>
    </row>
    <row r="175" spans="1:65" s="13" customFormat="1" ht="11.25">
      <c r="B175" s="211"/>
      <c r="C175" s="212"/>
      <c r="D175" s="213" t="s">
        <v>218</v>
      </c>
      <c r="E175" s="212"/>
      <c r="F175" s="214" t="s">
        <v>764</v>
      </c>
      <c r="G175" s="212"/>
      <c r="H175" s="215">
        <v>33</v>
      </c>
      <c r="I175" s="216"/>
      <c r="J175" s="216"/>
      <c r="K175" s="212"/>
      <c r="L175" s="212"/>
      <c r="M175" s="217"/>
      <c r="N175" s="218"/>
      <c r="O175" s="219"/>
      <c r="P175" s="219"/>
      <c r="Q175" s="219"/>
      <c r="R175" s="219"/>
      <c r="S175" s="219"/>
      <c r="T175" s="219"/>
      <c r="U175" s="219"/>
      <c r="V175" s="219"/>
      <c r="W175" s="219"/>
      <c r="X175" s="220"/>
      <c r="AT175" s="221" t="s">
        <v>218</v>
      </c>
      <c r="AU175" s="221" t="s">
        <v>88</v>
      </c>
      <c r="AV175" s="13" t="s">
        <v>88</v>
      </c>
      <c r="AW175" s="13" t="s">
        <v>4</v>
      </c>
      <c r="AX175" s="13" t="s">
        <v>86</v>
      </c>
      <c r="AY175" s="221" t="s">
        <v>148</v>
      </c>
    </row>
    <row r="176" spans="1:65" s="2" customFormat="1" ht="37.9" customHeight="1">
      <c r="A176" s="32"/>
      <c r="B176" s="33"/>
      <c r="C176" s="187" t="s">
        <v>313</v>
      </c>
      <c r="D176" s="187" t="s">
        <v>151</v>
      </c>
      <c r="E176" s="188" t="s">
        <v>765</v>
      </c>
      <c r="F176" s="189" t="s">
        <v>766</v>
      </c>
      <c r="G176" s="190" t="s">
        <v>166</v>
      </c>
      <c r="H176" s="191">
        <v>6</v>
      </c>
      <c r="I176" s="192"/>
      <c r="J176" s="192"/>
      <c r="K176" s="193">
        <f>ROUND(P176*H176,2)</f>
        <v>0</v>
      </c>
      <c r="L176" s="189" t="s">
        <v>155</v>
      </c>
      <c r="M176" s="37"/>
      <c r="N176" s="194" t="s">
        <v>1</v>
      </c>
      <c r="O176" s="195" t="s">
        <v>41</v>
      </c>
      <c r="P176" s="196">
        <f>I176+J176</f>
        <v>0</v>
      </c>
      <c r="Q176" s="196">
        <f>ROUND(I176*H176,2)</f>
        <v>0</v>
      </c>
      <c r="R176" s="196">
        <f>ROUND(J176*H176,2)</f>
        <v>0</v>
      </c>
      <c r="S176" s="69"/>
      <c r="T176" s="197">
        <f>S176*H176</f>
        <v>0</v>
      </c>
      <c r="U176" s="197">
        <v>0</v>
      </c>
      <c r="V176" s="197">
        <f>U176*H176</f>
        <v>0</v>
      </c>
      <c r="W176" s="197">
        <v>0</v>
      </c>
      <c r="X176" s="198">
        <f>W176*H176</f>
        <v>0</v>
      </c>
      <c r="Y176" s="32"/>
      <c r="Z176" s="32"/>
      <c r="AA176" s="32"/>
      <c r="AB176" s="32"/>
      <c r="AC176" s="32"/>
      <c r="AD176" s="32"/>
      <c r="AE176" s="32"/>
      <c r="AR176" s="199" t="s">
        <v>210</v>
      </c>
      <c r="AT176" s="199" t="s">
        <v>151</v>
      </c>
      <c r="AU176" s="199" t="s">
        <v>88</v>
      </c>
      <c r="AY176" s="15" t="s">
        <v>148</v>
      </c>
      <c r="BE176" s="200">
        <f>IF(O176="základní",K176,0)</f>
        <v>0</v>
      </c>
      <c r="BF176" s="200">
        <f>IF(O176="snížená",K176,0)</f>
        <v>0</v>
      </c>
      <c r="BG176" s="200">
        <f>IF(O176="zákl. přenesená",K176,0)</f>
        <v>0</v>
      </c>
      <c r="BH176" s="200">
        <f>IF(O176="sníž. přenesená",K176,0)</f>
        <v>0</v>
      </c>
      <c r="BI176" s="200">
        <f>IF(O176="nulová",K176,0)</f>
        <v>0</v>
      </c>
      <c r="BJ176" s="15" t="s">
        <v>86</v>
      </c>
      <c r="BK176" s="200">
        <f>ROUND(P176*H176,2)</f>
        <v>0</v>
      </c>
      <c r="BL176" s="15" t="s">
        <v>210</v>
      </c>
      <c r="BM176" s="199" t="s">
        <v>767</v>
      </c>
    </row>
    <row r="177" spans="1:65" s="2" customFormat="1" ht="24.2" customHeight="1">
      <c r="A177" s="32"/>
      <c r="B177" s="33"/>
      <c r="C177" s="201" t="s">
        <v>317</v>
      </c>
      <c r="D177" s="201" t="s">
        <v>213</v>
      </c>
      <c r="E177" s="202" t="s">
        <v>768</v>
      </c>
      <c r="F177" s="203" t="s">
        <v>769</v>
      </c>
      <c r="G177" s="204" t="s">
        <v>166</v>
      </c>
      <c r="H177" s="205">
        <v>6</v>
      </c>
      <c r="I177" s="206"/>
      <c r="J177" s="207"/>
      <c r="K177" s="208">
        <f>ROUND(P177*H177,2)</f>
        <v>0</v>
      </c>
      <c r="L177" s="203" t="s">
        <v>155</v>
      </c>
      <c r="M177" s="209"/>
      <c r="N177" s="210" t="s">
        <v>1</v>
      </c>
      <c r="O177" s="195" t="s">
        <v>41</v>
      </c>
      <c r="P177" s="196">
        <f>I177+J177</f>
        <v>0</v>
      </c>
      <c r="Q177" s="196">
        <f>ROUND(I177*H177,2)</f>
        <v>0</v>
      </c>
      <c r="R177" s="196">
        <f>ROUND(J177*H177,2)</f>
        <v>0</v>
      </c>
      <c r="S177" s="69"/>
      <c r="T177" s="197">
        <f>S177*H177</f>
        <v>0</v>
      </c>
      <c r="U177" s="197">
        <v>8.9999999999999998E-4</v>
      </c>
      <c r="V177" s="197">
        <f>U177*H177</f>
        <v>5.4000000000000003E-3</v>
      </c>
      <c r="W177" s="197">
        <v>0</v>
      </c>
      <c r="X177" s="198">
        <f>W177*H177</f>
        <v>0</v>
      </c>
      <c r="Y177" s="32"/>
      <c r="Z177" s="32"/>
      <c r="AA177" s="32"/>
      <c r="AB177" s="32"/>
      <c r="AC177" s="32"/>
      <c r="AD177" s="32"/>
      <c r="AE177" s="32"/>
      <c r="AR177" s="199" t="s">
        <v>216</v>
      </c>
      <c r="AT177" s="199" t="s">
        <v>213</v>
      </c>
      <c r="AU177" s="199" t="s">
        <v>88</v>
      </c>
      <c r="AY177" s="15" t="s">
        <v>148</v>
      </c>
      <c r="BE177" s="200">
        <f>IF(O177="základní",K177,0)</f>
        <v>0</v>
      </c>
      <c r="BF177" s="200">
        <f>IF(O177="snížená",K177,0)</f>
        <v>0</v>
      </c>
      <c r="BG177" s="200">
        <f>IF(O177="zákl. přenesená",K177,0)</f>
        <v>0</v>
      </c>
      <c r="BH177" s="200">
        <f>IF(O177="sníž. přenesená",K177,0)</f>
        <v>0</v>
      </c>
      <c r="BI177" s="200">
        <f>IF(O177="nulová",K177,0)</f>
        <v>0</v>
      </c>
      <c r="BJ177" s="15" t="s">
        <v>86</v>
      </c>
      <c r="BK177" s="200">
        <f>ROUND(P177*H177,2)</f>
        <v>0</v>
      </c>
      <c r="BL177" s="15" t="s">
        <v>210</v>
      </c>
      <c r="BM177" s="199" t="s">
        <v>770</v>
      </c>
    </row>
    <row r="178" spans="1:65" s="2" customFormat="1" ht="37.9" customHeight="1">
      <c r="A178" s="32"/>
      <c r="B178" s="33"/>
      <c r="C178" s="187" t="s">
        <v>321</v>
      </c>
      <c r="D178" s="187" t="s">
        <v>151</v>
      </c>
      <c r="E178" s="188" t="s">
        <v>208</v>
      </c>
      <c r="F178" s="189" t="s">
        <v>209</v>
      </c>
      <c r="G178" s="190" t="s">
        <v>166</v>
      </c>
      <c r="H178" s="191">
        <v>30</v>
      </c>
      <c r="I178" s="192"/>
      <c r="J178" s="192"/>
      <c r="K178" s="193">
        <f>ROUND(P178*H178,2)</f>
        <v>0</v>
      </c>
      <c r="L178" s="189" t="s">
        <v>155</v>
      </c>
      <c r="M178" s="37"/>
      <c r="N178" s="194" t="s">
        <v>1</v>
      </c>
      <c r="O178" s="195" t="s">
        <v>41</v>
      </c>
      <c r="P178" s="196">
        <f>I178+J178</f>
        <v>0</v>
      </c>
      <c r="Q178" s="196">
        <f>ROUND(I178*H178,2)</f>
        <v>0</v>
      </c>
      <c r="R178" s="196">
        <f>ROUND(J178*H178,2)</f>
        <v>0</v>
      </c>
      <c r="S178" s="69"/>
      <c r="T178" s="197">
        <f>S178*H178</f>
        <v>0</v>
      </c>
      <c r="U178" s="197">
        <v>0</v>
      </c>
      <c r="V178" s="197">
        <f>U178*H178</f>
        <v>0</v>
      </c>
      <c r="W178" s="197">
        <v>0</v>
      </c>
      <c r="X178" s="198">
        <f>W178*H178</f>
        <v>0</v>
      </c>
      <c r="Y178" s="32"/>
      <c r="Z178" s="32"/>
      <c r="AA178" s="32"/>
      <c r="AB178" s="32"/>
      <c r="AC178" s="32"/>
      <c r="AD178" s="32"/>
      <c r="AE178" s="32"/>
      <c r="AR178" s="199" t="s">
        <v>210</v>
      </c>
      <c r="AT178" s="199" t="s">
        <v>151</v>
      </c>
      <c r="AU178" s="199" t="s">
        <v>88</v>
      </c>
      <c r="AY178" s="15" t="s">
        <v>148</v>
      </c>
      <c r="BE178" s="200">
        <f>IF(O178="základní",K178,0)</f>
        <v>0</v>
      </c>
      <c r="BF178" s="200">
        <f>IF(O178="snížená",K178,0)</f>
        <v>0</v>
      </c>
      <c r="BG178" s="200">
        <f>IF(O178="zákl. přenesená",K178,0)</f>
        <v>0</v>
      </c>
      <c r="BH178" s="200">
        <f>IF(O178="sníž. přenesená",K178,0)</f>
        <v>0</v>
      </c>
      <c r="BI178" s="200">
        <f>IF(O178="nulová",K178,0)</f>
        <v>0</v>
      </c>
      <c r="BJ178" s="15" t="s">
        <v>86</v>
      </c>
      <c r="BK178" s="200">
        <f>ROUND(P178*H178,2)</f>
        <v>0</v>
      </c>
      <c r="BL178" s="15" t="s">
        <v>210</v>
      </c>
      <c r="BM178" s="199" t="s">
        <v>771</v>
      </c>
    </row>
    <row r="179" spans="1:65" s="2" customFormat="1" ht="24.2" customHeight="1">
      <c r="A179" s="32"/>
      <c r="B179" s="33"/>
      <c r="C179" s="201" t="s">
        <v>325</v>
      </c>
      <c r="D179" s="201" t="s">
        <v>213</v>
      </c>
      <c r="E179" s="202" t="s">
        <v>214</v>
      </c>
      <c r="F179" s="203" t="s">
        <v>215</v>
      </c>
      <c r="G179" s="204" t="s">
        <v>166</v>
      </c>
      <c r="H179" s="205">
        <v>33</v>
      </c>
      <c r="I179" s="206"/>
      <c r="J179" s="207"/>
      <c r="K179" s="208">
        <f>ROUND(P179*H179,2)</f>
        <v>0</v>
      </c>
      <c r="L179" s="203" t="s">
        <v>155</v>
      </c>
      <c r="M179" s="209"/>
      <c r="N179" s="210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3.1E-4</v>
      </c>
      <c r="V179" s="197">
        <f>U179*H179</f>
        <v>1.023E-2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216</v>
      </c>
      <c r="AT179" s="199" t="s">
        <v>213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210</v>
      </c>
      <c r="BM179" s="199" t="s">
        <v>772</v>
      </c>
    </row>
    <row r="180" spans="1:65" s="13" customFormat="1" ht="11.25">
      <c r="B180" s="211"/>
      <c r="C180" s="212"/>
      <c r="D180" s="213" t="s">
        <v>218</v>
      </c>
      <c r="E180" s="212"/>
      <c r="F180" s="214" t="s">
        <v>764</v>
      </c>
      <c r="G180" s="212"/>
      <c r="H180" s="215">
        <v>33</v>
      </c>
      <c r="I180" s="216"/>
      <c r="J180" s="216"/>
      <c r="K180" s="212"/>
      <c r="L180" s="212"/>
      <c r="M180" s="217"/>
      <c r="N180" s="218"/>
      <c r="O180" s="219"/>
      <c r="P180" s="219"/>
      <c r="Q180" s="219"/>
      <c r="R180" s="219"/>
      <c r="S180" s="219"/>
      <c r="T180" s="219"/>
      <c r="U180" s="219"/>
      <c r="V180" s="219"/>
      <c r="W180" s="219"/>
      <c r="X180" s="220"/>
      <c r="AT180" s="221" t="s">
        <v>218</v>
      </c>
      <c r="AU180" s="221" t="s">
        <v>88</v>
      </c>
      <c r="AV180" s="13" t="s">
        <v>88</v>
      </c>
      <c r="AW180" s="13" t="s">
        <v>4</v>
      </c>
      <c r="AX180" s="13" t="s">
        <v>86</v>
      </c>
      <c r="AY180" s="221" t="s">
        <v>148</v>
      </c>
    </row>
    <row r="181" spans="1:65" s="2" customFormat="1" ht="33" customHeight="1">
      <c r="A181" s="32"/>
      <c r="B181" s="33"/>
      <c r="C181" s="187" t="s">
        <v>329</v>
      </c>
      <c r="D181" s="187" t="s">
        <v>151</v>
      </c>
      <c r="E181" s="188" t="s">
        <v>231</v>
      </c>
      <c r="F181" s="189" t="s">
        <v>232</v>
      </c>
      <c r="G181" s="190" t="s">
        <v>171</v>
      </c>
      <c r="H181" s="191">
        <v>2</v>
      </c>
      <c r="I181" s="192"/>
      <c r="J181" s="192"/>
      <c r="K181" s="193">
        <f t="shared" ref="K181:K212" si="27">ROUND(P181*H181,2)</f>
        <v>0</v>
      </c>
      <c r="L181" s="189" t="s">
        <v>155</v>
      </c>
      <c r="M181" s="37"/>
      <c r="N181" s="194" t="s">
        <v>1</v>
      </c>
      <c r="O181" s="195" t="s">
        <v>41</v>
      </c>
      <c r="P181" s="196">
        <f t="shared" ref="P181:P212" si="28">I181+J181</f>
        <v>0</v>
      </c>
      <c r="Q181" s="196">
        <f t="shared" ref="Q181:Q212" si="29">ROUND(I181*H181,2)</f>
        <v>0</v>
      </c>
      <c r="R181" s="196">
        <f t="shared" ref="R181:R212" si="30">ROUND(J181*H181,2)</f>
        <v>0</v>
      </c>
      <c r="S181" s="69"/>
      <c r="T181" s="197">
        <f t="shared" ref="T181:T212" si="31">S181*H181</f>
        <v>0</v>
      </c>
      <c r="U181" s="197">
        <v>0</v>
      </c>
      <c r="V181" s="197">
        <f t="shared" ref="V181:V212" si="32">U181*H181</f>
        <v>0</v>
      </c>
      <c r="W181" s="197">
        <v>0</v>
      </c>
      <c r="X181" s="198">
        <f t="shared" ref="X181:X212" si="33">W181*H181</f>
        <v>0</v>
      </c>
      <c r="Y181" s="32"/>
      <c r="Z181" s="32"/>
      <c r="AA181" s="32"/>
      <c r="AB181" s="32"/>
      <c r="AC181" s="32"/>
      <c r="AD181" s="32"/>
      <c r="AE181" s="32"/>
      <c r="AR181" s="199" t="s">
        <v>210</v>
      </c>
      <c r="AT181" s="199" t="s">
        <v>151</v>
      </c>
      <c r="AU181" s="199" t="s">
        <v>88</v>
      </c>
      <c r="AY181" s="15" t="s">
        <v>148</v>
      </c>
      <c r="BE181" s="200">
        <f t="shared" ref="BE181:BE212" si="34">IF(O181="základní",K181,0)</f>
        <v>0</v>
      </c>
      <c r="BF181" s="200">
        <f t="shared" ref="BF181:BF212" si="35">IF(O181="snížená",K181,0)</f>
        <v>0</v>
      </c>
      <c r="BG181" s="200">
        <f t="shared" ref="BG181:BG212" si="36">IF(O181="zákl. přenesená",K181,0)</f>
        <v>0</v>
      </c>
      <c r="BH181" s="200">
        <f t="shared" ref="BH181:BH212" si="37">IF(O181="sníž. přenesená",K181,0)</f>
        <v>0</v>
      </c>
      <c r="BI181" s="200">
        <f t="shared" ref="BI181:BI212" si="38">IF(O181="nulová",K181,0)</f>
        <v>0</v>
      </c>
      <c r="BJ181" s="15" t="s">
        <v>86</v>
      </c>
      <c r="BK181" s="200">
        <f t="shared" ref="BK181:BK212" si="39">ROUND(P181*H181,2)</f>
        <v>0</v>
      </c>
      <c r="BL181" s="15" t="s">
        <v>210</v>
      </c>
      <c r="BM181" s="199" t="s">
        <v>773</v>
      </c>
    </row>
    <row r="182" spans="1:65" s="2" customFormat="1" ht="16.5" customHeight="1">
      <c r="A182" s="32"/>
      <c r="B182" s="33"/>
      <c r="C182" s="201" t="s">
        <v>333</v>
      </c>
      <c r="D182" s="201" t="s">
        <v>213</v>
      </c>
      <c r="E182" s="202" t="s">
        <v>774</v>
      </c>
      <c r="F182" s="203" t="s">
        <v>775</v>
      </c>
      <c r="G182" s="204" t="s">
        <v>171</v>
      </c>
      <c r="H182" s="205">
        <v>1</v>
      </c>
      <c r="I182" s="206"/>
      <c r="J182" s="207"/>
      <c r="K182" s="208">
        <f t="shared" si="27"/>
        <v>0</v>
      </c>
      <c r="L182" s="203" t="s">
        <v>1</v>
      </c>
      <c r="M182" s="209"/>
      <c r="N182" s="210" t="s">
        <v>1</v>
      </c>
      <c r="O182" s="195" t="s">
        <v>41</v>
      </c>
      <c r="P182" s="196">
        <f t="shared" si="28"/>
        <v>0</v>
      </c>
      <c r="Q182" s="196">
        <f t="shared" si="29"/>
        <v>0</v>
      </c>
      <c r="R182" s="196">
        <f t="shared" si="30"/>
        <v>0</v>
      </c>
      <c r="S182" s="69"/>
      <c r="T182" s="197">
        <f t="shared" si="31"/>
        <v>0</v>
      </c>
      <c r="U182" s="197">
        <v>0</v>
      </c>
      <c r="V182" s="197">
        <f t="shared" si="32"/>
        <v>0</v>
      </c>
      <c r="W182" s="197">
        <v>0</v>
      </c>
      <c r="X182" s="198">
        <f t="shared" si="33"/>
        <v>0</v>
      </c>
      <c r="Y182" s="32"/>
      <c r="Z182" s="32"/>
      <c r="AA182" s="32"/>
      <c r="AB182" s="32"/>
      <c r="AC182" s="32"/>
      <c r="AD182" s="32"/>
      <c r="AE182" s="32"/>
      <c r="AR182" s="199" t="s">
        <v>216</v>
      </c>
      <c r="AT182" s="199" t="s">
        <v>213</v>
      </c>
      <c r="AU182" s="199" t="s">
        <v>88</v>
      </c>
      <c r="AY182" s="15" t="s">
        <v>148</v>
      </c>
      <c r="BE182" s="200">
        <f t="shared" si="34"/>
        <v>0</v>
      </c>
      <c r="BF182" s="200">
        <f t="shared" si="35"/>
        <v>0</v>
      </c>
      <c r="BG182" s="200">
        <f t="shared" si="36"/>
        <v>0</v>
      </c>
      <c r="BH182" s="200">
        <f t="shared" si="37"/>
        <v>0</v>
      </c>
      <c r="BI182" s="200">
        <f t="shared" si="38"/>
        <v>0</v>
      </c>
      <c r="BJ182" s="15" t="s">
        <v>86</v>
      </c>
      <c r="BK182" s="200">
        <f t="shared" si="39"/>
        <v>0</v>
      </c>
      <c r="BL182" s="15" t="s">
        <v>210</v>
      </c>
      <c r="BM182" s="199" t="s">
        <v>776</v>
      </c>
    </row>
    <row r="183" spans="1:65" s="2" customFormat="1" ht="16.5" customHeight="1">
      <c r="A183" s="32"/>
      <c r="B183" s="33"/>
      <c r="C183" s="201" t="s">
        <v>337</v>
      </c>
      <c r="D183" s="201" t="s">
        <v>213</v>
      </c>
      <c r="E183" s="202" t="s">
        <v>777</v>
      </c>
      <c r="F183" s="203" t="s">
        <v>778</v>
      </c>
      <c r="G183" s="204" t="s">
        <v>171</v>
      </c>
      <c r="H183" s="205">
        <v>1</v>
      </c>
      <c r="I183" s="206"/>
      <c r="J183" s="207"/>
      <c r="K183" s="208">
        <f t="shared" si="27"/>
        <v>0</v>
      </c>
      <c r="L183" s="203" t="s">
        <v>1</v>
      </c>
      <c r="M183" s="209"/>
      <c r="N183" s="210" t="s">
        <v>1</v>
      </c>
      <c r="O183" s="195" t="s">
        <v>41</v>
      </c>
      <c r="P183" s="196">
        <f t="shared" si="28"/>
        <v>0</v>
      </c>
      <c r="Q183" s="196">
        <f t="shared" si="29"/>
        <v>0</v>
      </c>
      <c r="R183" s="196">
        <f t="shared" si="30"/>
        <v>0</v>
      </c>
      <c r="S183" s="69"/>
      <c r="T183" s="197">
        <f t="shared" si="31"/>
        <v>0</v>
      </c>
      <c r="U183" s="197">
        <v>0</v>
      </c>
      <c r="V183" s="197">
        <f t="shared" si="32"/>
        <v>0</v>
      </c>
      <c r="W183" s="197">
        <v>0</v>
      </c>
      <c r="X183" s="198">
        <f t="shared" si="33"/>
        <v>0</v>
      </c>
      <c r="Y183" s="32"/>
      <c r="Z183" s="32"/>
      <c r="AA183" s="32"/>
      <c r="AB183" s="32"/>
      <c r="AC183" s="32"/>
      <c r="AD183" s="32"/>
      <c r="AE183" s="32"/>
      <c r="AR183" s="199" t="s">
        <v>216</v>
      </c>
      <c r="AT183" s="199" t="s">
        <v>213</v>
      </c>
      <c r="AU183" s="199" t="s">
        <v>88</v>
      </c>
      <c r="AY183" s="15" t="s">
        <v>148</v>
      </c>
      <c r="BE183" s="200">
        <f t="shared" si="34"/>
        <v>0</v>
      </c>
      <c r="BF183" s="200">
        <f t="shared" si="35"/>
        <v>0</v>
      </c>
      <c r="BG183" s="200">
        <f t="shared" si="36"/>
        <v>0</v>
      </c>
      <c r="BH183" s="200">
        <f t="shared" si="37"/>
        <v>0</v>
      </c>
      <c r="BI183" s="200">
        <f t="shared" si="38"/>
        <v>0</v>
      </c>
      <c r="BJ183" s="15" t="s">
        <v>86</v>
      </c>
      <c r="BK183" s="200">
        <f t="shared" si="39"/>
        <v>0</v>
      </c>
      <c r="BL183" s="15" t="s">
        <v>210</v>
      </c>
      <c r="BM183" s="199" t="s">
        <v>779</v>
      </c>
    </row>
    <row r="184" spans="1:65" s="2" customFormat="1" ht="33" customHeight="1">
      <c r="A184" s="32"/>
      <c r="B184" s="33"/>
      <c r="C184" s="187" t="s">
        <v>341</v>
      </c>
      <c r="D184" s="187" t="s">
        <v>151</v>
      </c>
      <c r="E184" s="188" t="s">
        <v>221</v>
      </c>
      <c r="F184" s="189" t="s">
        <v>222</v>
      </c>
      <c r="G184" s="190" t="s">
        <v>171</v>
      </c>
      <c r="H184" s="191">
        <v>186</v>
      </c>
      <c r="I184" s="192"/>
      <c r="J184" s="192"/>
      <c r="K184" s="193">
        <f t="shared" si="27"/>
        <v>0</v>
      </c>
      <c r="L184" s="189" t="s">
        <v>155</v>
      </c>
      <c r="M184" s="37"/>
      <c r="N184" s="194" t="s">
        <v>1</v>
      </c>
      <c r="O184" s="195" t="s">
        <v>41</v>
      </c>
      <c r="P184" s="196">
        <f t="shared" si="28"/>
        <v>0</v>
      </c>
      <c r="Q184" s="196">
        <f t="shared" si="29"/>
        <v>0</v>
      </c>
      <c r="R184" s="196">
        <f t="shared" si="30"/>
        <v>0</v>
      </c>
      <c r="S184" s="69"/>
      <c r="T184" s="197">
        <f t="shared" si="31"/>
        <v>0</v>
      </c>
      <c r="U184" s="197">
        <v>0</v>
      </c>
      <c r="V184" s="197">
        <f t="shared" si="32"/>
        <v>0</v>
      </c>
      <c r="W184" s="197">
        <v>0</v>
      </c>
      <c r="X184" s="198">
        <f t="shared" si="33"/>
        <v>0</v>
      </c>
      <c r="Y184" s="32"/>
      <c r="Z184" s="32"/>
      <c r="AA184" s="32"/>
      <c r="AB184" s="32"/>
      <c r="AC184" s="32"/>
      <c r="AD184" s="32"/>
      <c r="AE184" s="32"/>
      <c r="AR184" s="199" t="s">
        <v>210</v>
      </c>
      <c r="AT184" s="199" t="s">
        <v>151</v>
      </c>
      <c r="AU184" s="199" t="s">
        <v>88</v>
      </c>
      <c r="AY184" s="15" t="s">
        <v>148</v>
      </c>
      <c r="BE184" s="200">
        <f t="shared" si="34"/>
        <v>0</v>
      </c>
      <c r="BF184" s="200">
        <f t="shared" si="35"/>
        <v>0</v>
      </c>
      <c r="BG184" s="200">
        <f t="shared" si="36"/>
        <v>0</v>
      </c>
      <c r="BH184" s="200">
        <f t="shared" si="37"/>
        <v>0</v>
      </c>
      <c r="BI184" s="200">
        <f t="shared" si="38"/>
        <v>0</v>
      </c>
      <c r="BJ184" s="15" t="s">
        <v>86</v>
      </c>
      <c r="BK184" s="200">
        <f t="shared" si="39"/>
        <v>0</v>
      </c>
      <c r="BL184" s="15" t="s">
        <v>210</v>
      </c>
      <c r="BM184" s="199" t="s">
        <v>780</v>
      </c>
    </row>
    <row r="185" spans="1:65" s="2" customFormat="1" ht="33" customHeight="1">
      <c r="A185" s="32"/>
      <c r="B185" s="33"/>
      <c r="C185" s="187" t="s">
        <v>345</v>
      </c>
      <c r="D185" s="187" t="s">
        <v>151</v>
      </c>
      <c r="E185" s="188" t="s">
        <v>781</v>
      </c>
      <c r="F185" s="189" t="s">
        <v>782</v>
      </c>
      <c r="G185" s="190" t="s">
        <v>171</v>
      </c>
      <c r="H185" s="191">
        <v>4</v>
      </c>
      <c r="I185" s="192"/>
      <c r="J185" s="192"/>
      <c r="K185" s="193">
        <f t="shared" si="27"/>
        <v>0</v>
      </c>
      <c r="L185" s="189" t="s">
        <v>155</v>
      </c>
      <c r="M185" s="37"/>
      <c r="N185" s="194" t="s">
        <v>1</v>
      </c>
      <c r="O185" s="195" t="s">
        <v>41</v>
      </c>
      <c r="P185" s="196">
        <f t="shared" si="28"/>
        <v>0</v>
      </c>
      <c r="Q185" s="196">
        <f t="shared" si="29"/>
        <v>0</v>
      </c>
      <c r="R185" s="196">
        <f t="shared" si="30"/>
        <v>0</v>
      </c>
      <c r="S185" s="69"/>
      <c r="T185" s="197">
        <f t="shared" si="31"/>
        <v>0</v>
      </c>
      <c r="U185" s="197">
        <v>0</v>
      </c>
      <c r="V185" s="197">
        <f t="shared" si="32"/>
        <v>0</v>
      </c>
      <c r="W185" s="197">
        <v>0</v>
      </c>
      <c r="X185" s="198">
        <f t="shared" si="33"/>
        <v>0</v>
      </c>
      <c r="Y185" s="32"/>
      <c r="Z185" s="32"/>
      <c r="AA185" s="32"/>
      <c r="AB185" s="32"/>
      <c r="AC185" s="32"/>
      <c r="AD185" s="32"/>
      <c r="AE185" s="32"/>
      <c r="AR185" s="199" t="s">
        <v>210</v>
      </c>
      <c r="AT185" s="199" t="s">
        <v>151</v>
      </c>
      <c r="AU185" s="199" t="s">
        <v>88</v>
      </c>
      <c r="AY185" s="15" t="s">
        <v>148</v>
      </c>
      <c r="BE185" s="200">
        <f t="shared" si="34"/>
        <v>0</v>
      </c>
      <c r="BF185" s="200">
        <f t="shared" si="35"/>
        <v>0</v>
      </c>
      <c r="BG185" s="200">
        <f t="shared" si="36"/>
        <v>0</v>
      </c>
      <c r="BH185" s="200">
        <f t="shared" si="37"/>
        <v>0</v>
      </c>
      <c r="BI185" s="200">
        <f t="shared" si="38"/>
        <v>0</v>
      </c>
      <c r="BJ185" s="15" t="s">
        <v>86</v>
      </c>
      <c r="BK185" s="200">
        <f t="shared" si="39"/>
        <v>0</v>
      </c>
      <c r="BL185" s="15" t="s">
        <v>210</v>
      </c>
      <c r="BM185" s="199" t="s">
        <v>783</v>
      </c>
    </row>
    <row r="186" spans="1:65" s="2" customFormat="1" ht="33" customHeight="1">
      <c r="A186" s="32"/>
      <c r="B186" s="33"/>
      <c r="C186" s="187" t="s">
        <v>349</v>
      </c>
      <c r="D186" s="187" t="s">
        <v>151</v>
      </c>
      <c r="E186" s="188" t="s">
        <v>224</v>
      </c>
      <c r="F186" s="189" t="s">
        <v>225</v>
      </c>
      <c r="G186" s="190" t="s">
        <v>171</v>
      </c>
      <c r="H186" s="191">
        <v>8</v>
      </c>
      <c r="I186" s="192"/>
      <c r="J186" s="192"/>
      <c r="K186" s="193">
        <f t="shared" si="27"/>
        <v>0</v>
      </c>
      <c r="L186" s="189" t="s">
        <v>155</v>
      </c>
      <c r="M186" s="37"/>
      <c r="N186" s="194" t="s">
        <v>1</v>
      </c>
      <c r="O186" s="195" t="s">
        <v>41</v>
      </c>
      <c r="P186" s="196">
        <f t="shared" si="28"/>
        <v>0</v>
      </c>
      <c r="Q186" s="196">
        <f t="shared" si="29"/>
        <v>0</v>
      </c>
      <c r="R186" s="196">
        <f t="shared" si="30"/>
        <v>0</v>
      </c>
      <c r="S186" s="69"/>
      <c r="T186" s="197">
        <f t="shared" si="31"/>
        <v>0</v>
      </c>
      <c r="U186" s="197">
        <v>0</v>
      </c>
      <c r="V186" s="197">
        <f t="shared" si="32"/>
        <v>0</v>
      </c>
      <c r="W186" s="197">
        <v>0</v>
      </c>
      <c r="X186" s="198">
        <f t="shared" si="33"/>
        <v>0</v>
      </c>
      <c r="Y186" s="32"/>
      <c r="Z186" s="32"/>
      <c r="AA186" s="32"/>
      <c r="AB186" s="32"/>
      <c r="AC186" s="32"/>
      <c r="AD186" s="32"/>
      <c r="AE186" s="32"/>
      <c r="AR186" s="199" t="s">
        <v>210</v>
      </c>
      <c r="AT186" s="199" t="s">
        <v>151</v>
      </c>
      <c r="AU186" s="199" t="s">
        <v>88</v>
      </c>
      <c r="AY186" s="15" t="s">
        <v>148</v>
      </c>
      <c r="BE186" s="200">
        <f t="shared" si="34"/>
        <v>0</v>
      </c>
      <c r="BF186" s="200">
        <f t="shared" si="35"/>
        <v>0</v>
      </c>
      <c r="BG186" s="200">
        <f t="shared" si="36"/>
        <v>0</v>
      </c>
      <c r="BH186" s="200">
        <f t="shared" si="37"/>
        <v>0</v>
      </c>
      <c r="BI186" s="200">
        <f t="shared" si="38"/>
        <v>0</v>
      </c>
      <c r="BJ186" s="15" t="s">
        <v>86</v>
      </c>
      <c r="BK186" s="200">
        <f t="shared" si="39"/>
        <v>0</v>
      </c>
      <c r="BL186" s="15" t="s">
        <v>210</v>
      </c>
      <c r="BM186" s="199" t="s">
        <v>784</v>
      </c>
    </row>
    <row r="187" spans="1:65" s="2" customFormat="1" ht="49.15" customHeight="1">
      <c r="A187" s="32"/>
      <c r="B187" s="33"/>
      <c r="C187" s="187" t="s">
        <v>354</v>
      </c>
      <c r="D187" s="187" t="s">
        <v>151</v>
      </c>
      <c r="E187" s="188" t="s">
        <v>382</v>
      </c>
      <c r="F187" s="189" t="s">
        <v>383</v>
      </c>
      <c r="G187" s="190" t="s">
        <v>171</v>
      </c>
      <c r="H187" s="191">
        <v>14</v>
      </c>
      <c r="I187" s="192"/>
      <c r="J187" s="192"/>
      <c r="K187" s="193">
        <f t="shared" si="27"/>
        <v>0</v>
      </c>
      <c r="L187" s="189" t="s">
        <v>155</v>
      </c>
      <c r="M187" s="37"/>
      <c r="N187" s="194" t="s">
        <v>1</v>
      </c>
      <c r="O187" s="195" t="s">
        <v>41</v>
      </c>
      <c r="P187" s="196">
        <f t="shared" si="28"/>
        <v>0</v>
      </c>
      <c r="Q187" s="196">
        <f t="shared" si="29"/>
        <v>0</v>
      </c>
      <c r="R187" s="196">
        <f t="shared" si="30"/>
        <v>0</v>
      </c>
      <c r="S187" s="69"/>
      <c r="T187" s="197">
        <f t="shared" si="31"/>
        <v>0</v>
      </c>
      <c r="U187" s="197">
        <v>0</v>
      </c>
      <c r="V187" s="197">
        <f t="shared" si="32"/>
        <v>0</v>
      </c>
      <c r="W187" s="197">
        <v>0</v>
      </c>
      <c r="X187" s="198">
        <f t="shared" si="33"/>
        <v>0</v>
      </c>
      <c r="Y187" s="32"/>
      <c r="Z187" s="32"/>
      <c r="AA187" s="32"/>
      <c r="AB187" s="32"/>
      <c r="AC187" s="32"/>
      <c r="AD187" s="32"/>
      <c r="AE187" s="32"/>
      <c r="AR187" s="199" t="s">
        <v>210</v>
      </c>
      <c r="AT187" s="199" t="s">
        <v>151</v>
      </c>
      <c r="AU187" s="199" t="s">
        <v>88</v>
      </c>
      <c r="AY187" s="15" t="s">
        <v>148</v>
      </c>
      <c r="BE187" s="200">
        <f t="shared" si="34"/>
        <v>0</v>
      </c>
      <c r="BF187" s="200">
        <f t="shared" si="35"/>
        <v>0</v>
      </c>
      <c r="BG187" s="200">
        <f t="shared" si="36"/>
        <v>0</v>
      </c>
      <c r="BH187" s="200">
        <f t="shared" si="37"/>
        <v>0</v>
      </c>
      <c r="BI187" s="200">
        <f t="shared" si="38"/>
        <v>0</v>
      </c>
      <c r="BJ187" s="15" t="s">
        <v>86</v>
      </c>
      <c r="BK187" s="200">
        <f t="shared" si="39"/>
        <v>0</v>
      </c>
      <c r="BL187" s="15" t="s">
        <v>210</v>
      </c>
      <c r="BM187" s="199" t="s">
        <v>785</v>
      </c>
    </row>
    <row r="188" spans="1:65" s="2" customFormat="1" ht="16.5" customHeight="1">
      <c r="A188" s="32"/>
      <c r="B188" s="33"/>
      <c r="C188" s="201" t="s">
        <v>359</v>
      </c>
      <c r="D188" s="201" t="s">
        <v>213</v>
      </c>
      <c r="E188" s="202" t="s">
        <v>386</v>
      </c>
      <c r="F188" s="203" t="s">
        <v>786</v>
      </c>
      <c r="G188" s="204" t="s">
        <v>171</v>
      </c>
      <c r="H188" s="205">
        <v>14</v>
      </c>
      <c r="I188" s="206"/>
      <c r="J188" s="207"/>
      <c r="K188" s="208">
        <f t="shared" si="27"/>
        <v>0</v>
      </c>
      <c r="L188" s="203" t="s">
        <v>1</v>
      </c>
      <c r="M188" s="209"/>
      <c r="N188" s="210" t="s">
        <v>1</v>
      </c>
      <c r="O188" s="195" t="s">
        <v>41</v>
      </c>
      <c r="P188" s="196">
        <f t="shared" si="28"/>
        <v>0</v>
      </c>
      <c r="Q188" s="196">
        <f t="shared" si="29"/>
        <v>0</v>
      </c>
      <c r="R188" s="196">
        <f t="shared" si="30"/>
        <v>0</v>
      </c>
      <c r="S188" s="69"/>
      <c r="T188" s="197">
        <f t="shared" si="31"/>
        <v>0</v>
      </c>
      <c r="U188" s="197">
        <v>1.1E-4</v>
      </c>
      <c r="V188" s="197">
        <f t="shared" si="32"/>
        <v>1.5400000000000001E-3</v>
      </c>
      <c r="W188" s="197">
        <v>0</v>
      </c>
      <c r="X188" s="198">
        <f t="shared" si="33"/>
        <v>0</v>
      </c>
      <c r="Y188" s="32"/>
      <c r="Z188" s="32"/>
      <c r="AA188" s="32"/>
      <c r="AB188" s="32"/>
      <c r="AC188" s="32"/>
      <c r="AD188" s="32"/>
      <c r="AE188" s="32"/>
      <c r="AR188" s="199" t="s">
        <v>216</v>
      </c>
      <c r="AT188" s="199" t="s">
        <v>213</v>
      </c>
      <c r="AU188" s="199" t="s">
        <v>88</v>
      </c>
      <c r="AY188" s="15" t="s">
        <v>148</v>
      </c>
      <c r="BE188" s="200">
        <f t="shared" si="34"/>
        <v>0</v>
      </c>
      <c r="BF188" s="200">
        <f t="shared" si="35"/>
        <v>0</v>
      </c>
      <c r="BG188" s="200">
        <f t="shared" si="36"/>
        <v>0</v>
      </c>
      <c r="BH188" s="200">
        <f t="shared" si="37"/>
        <v>0</v>
      </c>
      <c r="BI188" s="200">
        <f t="shared" si="38"/>
        <v>0</v>
      </c>
      <c r="BJ188" s="15" t="s">
        <v>86</v>
      </c>
      <c r="BK188" s="200">
        <f t="shared" si="39"/>
        <v>0</v>
      </c>
      <c r="BL188" s="15" t="s">
        <v>210</v>
      </c>
      <c r="BM188" s="199" t="s">
        <v>787</v>
      </c>
    </row>
    <row r="189" spans="1:65" s="2" customFormat="1" ht="55.5" customHeight="1">
      <c r="A189" s="32"/>
      <c r="B189" s="33"/>
      <c r="C189" s="187" t="s">
        <v>363</v>
      </c>
      <c r="D189" s="187" t="s">
        <v>151</v>
      </c>
      <c r="E189" s="188" t="s">
        <v>788</v>
      </c>
      <c r="F189" s="189" t="s">
        <v>789</v>
      </c>
      <c r="G189" s="190" t="s">
        <v>171</v>
      </c>
      <c r="H189" s="191">
        <v>3</v>
      </c>
      <c r="I189" s="192"/>
      <c r="J189" s="192"/>
      <c r="K189" s="193">
        <f t="shared" si="27"/>
        <v>0</v>
      </c>
      <c r="L189" s="189" t="s">
        <v>155</v>
      </c>
      <c r="M189" s="37"/>
      <c r="N189" s="194" t="s">
        <v>1</v>
      </c>
      <c r="O189" s="195" t="s">
        <v>41</v>
      </c>
      <c r="P189" s="196">
        <f t="shared" si="28"/>
        <v>0</v>
      </c>
      <c r="Q189" s="196">
        <f t="shared" si="29"/>
        <v>0</v>
      </c>
      <c r="R189" s="196">
        <f t="shared" si="30"/>
        <v>0</v>
      </c>
      <c r="S189" s="69"/>
      <c r="T189" s="197">
        <f t="shared" si="31"/>
        <v>0</v>
      </c>
      <c r="U189" s="197">
        <v>0</v>
      </c>
      <c r="V189" s="197">
        <f t="shared" si="32"/>
        <v>0</v>
      </c>
      <c r="W189" s="197">
        <v>0</v>
      </c>
      <c r="X189" s="198">
        <f t="shared" si="33"/>
        <v>0</v>
      </c>
      <c r="Y189" s="32"/>
      <c r="Z189" s="32"/>
      <c r="AA189" s="32"/>
      <c r="AB189" s="32"/>
      <c r="AC189" s="32"/>
      <c r="AD189" s="32"/>
      <c r="AE189" s="32"/>
      <c r="AR189" s="199" t="s">
        <v>210</v>
      </c>
      <c r="AT189" s="199" t="s">
        <v>151</v>
      </c>
      <c r="AU189" s="199" t="s">
        <v>88</v>
      </c>
      <c r="AY189" s="15" t="s">
        <v>148</v>
      </c>
      <c r="BE189" s="200">
        <f t="shared" si="34"/>
        <v>0</v>
      </c>
      <c r="BF189" s="200">
        <f t="shared" si="35"/>
        <v>0</v>
      </c>
      <c r="BG189" s="200">
        <f t="shared" si="36"/>
        <v>0</v>
      </c>
      <c r="BH189" s="200">
        <f t="shared" si="37"/>
        <v>0</v>
      </c>
      <c r="BI189" s="200">
        <f t="shared" si="38"/>
        <v>0</v>
      </c>
      <c r="BJ189" s="15" t="s">
        <v>86</v>
      </c>
      <c r="BK189" s="200">
        <f t="shared" si="39"/>
        <v>0</v>
      </c>
      <c r="BL189" s="15" t="s">
        <v>210</v>
      </c>
      <c r="BM189" s="199" t="s">
        <v>790</v>
      </c>
    </row>
    <row r="190" spans="1:65" s="2" customFormat="1" ht="24.2" customHeight="1">
      <c r="A190" s="32"/>
      <c r="B190" s="33"/>
      <c r="C190" s="201" t="s">
        <v>368</v>
      </c>
      <c r="D190" s="201" t="s">
        <v>213</v>
      </c>
      <c r="E190" s="202" t="s">
        <v>791</v>
      </c>
      <c r="F190" s="203" t="s">
        <v>792</v>
      </c>
      <c r="G190" s="204" t="s">
        <v>171</v>
      </c>
      <c r="H190" s="205">
        <v>3</v>
      </c>
      <c r="I190" s="206"/>
      <c r="J190" s="207"/>
      <c r="K190" s="208">
        <f t="shared" si="27"/>
        <v>0</v>
      </c>
      <c r="L190" s="203" t="s">
        <v>1</v>
      </c>
      <c r="M190" s="209"/>
      <c r="N190" s="210" t="s">
        <v>1</v>
      </c>
      <c r="O190" s="195" t="s">
        <v>41</v>
      </c>
      <c r="P190" s="196">
        <f t="shared" si="28"/>
        <v>0</v>
      </c>
      <c r="Q190" s="196">
        <f t="shared" si="29"/>
        <v>0</v>
      </c>
      <c r="R190" s="196">
        <f t="shared" si="30"/>
        <v>0</v>
      </c>
      <c r="S190" s="69"/>
      <c r="T190" s="197">
        <f t="shared" si="31"/>
        <v>0</v>
      </c>
      <c r="U190" s="197">
        <v>0</v>
      </c>
      <c r="V190" s="197">
        <f t="shared" si="32"/>
        <v>0</v>
      </c>
      <c r="W190" s="197">
        <v>0</v>
      </c>
      <c r="X190" s="198">
        <f t="shared" si="33"/>
        <v>0</v>
      </c>
      <c r="Y190" s="32"/>
      <c r="Z190" s="32"/>
      <c r="AA190" s="32"/>
      <c r="AB190" s="32"/>
      <c r="AC190" s="32"/>
      <c r="AD190" s="32"/>
      <c r="AE190" s="32"/>
      <c r="AR190" s="199" t="s">
        <v>216</v>
      </c>
      <c r="AT190" s="199" t="s">
        <v>213</v>
      </c>
      <c r="AU190" s="199" t="s">
        <v>88</v>
      </c>
      <c r="AY190" s="15" t="s">
        <v>148</v>
      </c>
      <c r="BE190" s="200">
        <f t="shared" si="34"/>
        <v>0</v>
      </c>
      <c r="BF190" s="200">
        <f t="shared" si="35"/>
        <v>0</v>
      </c>
      <c r="BG190" s="200">
        <f t="shared" si="36"/>
        <v>0</v>
      </c>
      <c r="BH190" s="200">
        <f t="shared" si="37"/>
        <v>0</v>
      </c>
      <c r="BI190" s="200">
        <f t="shared" si="38"/>
        <v>0</v>
      </c>
      <c r="BJ190" s="15" t="s">
        <v>86</v>
      </c>
      <c r="BK190" s="200">
        <f t="shared" si="39"/>
        <v>0</v>
      </c>
      <c r="BL190" s="15" t="s">
        <v>210</v>
      </c>
      <c r="BM190" s="199" t="s">
        <v>793</v>
      </c>
    </row>
    <row r="191" spans="1:65" s="2" customFormat="1" ht="16.5" customHeight="1">
      <c r="A191" s="32"/>
      <c r="B191" s="33"/>
      <c r="C191" s="201" t="s">
        <v>373</v>
      </c>
      <c r="D191" s="201" t="s">
        <v>213</v>
      </c>
      <c r="E191" s="202" t="s">
        <v>794</v>
      </c>
      <c r="F191" s="203" t="s">
        <v>795</v>
      </c>
      <c r="G191" s="204" t="s">
        <v>171</v>
      </c>
      <c r="H191" s="205">
        <v>3</v>
      </c>
      <c r="I191" s="206"/>
      <c r="J191" s="207"/>
      <c r="K191" s="208">
        <f t="shared" si="27"/>
        <v>0</v>
      </c>
      <c r="L191" s="203" t="s">
        <v>1</v>
      </c>
      <c r="M191" s="209"/>
      <c r="N191" s="210" t="s">
        <v>1</v>
      </c>
      <c r="O191" s="195" t="s">
        <v>41</v>
      </c>
      <c r="P191" s="196">
        <f t="shared" si="28"/>
        <v>0</v>
      </c>
      <c r="Q191" s="196">
        <f t="shared" si="29"/>
        <v>0</v>
      </c>
      <c r="R191" s="196">
        <f t="shared" si="30"/>
        <v>0</v>
      </c>
      <c r="S191" s="69"/>
      <c r="T191" s="197">
        <f t="shared" si="31"/>
        <v>0</v>
      </c>
      <c r="U191" s="197">
        <v>0</v>
      </c>
      <c r="V191" s="197">
        <f t="shared" si="32"/>
        <v>0</v>
      </c>
      <c r="W191" s="197">
        <v>0</v>
      </c>
      <c r="X191" s="198">
        <f t="shared" si="33"/>
        <v>0</v>
      </c>
      <c r="Y191" s="32"/>
      <c r="Z191" s="32"/>
      <c r="AA191" s="32"/>
      <c r="AB191" s="32"/>
      <c r="AC191" s="32"/>
      <c r="AD191" s="32"/>
      <c r="AE191" s="32"/>
      <c r="AR191" s="199" t="s">
        <v>216</v>
      </c>
      <c r="AT191" s="199" t="s">
        <v>213</v>
      </c>
      <c r="AU191" s="199" t="s">
        <v>88</v>
      </c>
      <c r="AY191" s="15" t="s">
        <v>148</v>
      </c>
      <c r="BE191" s="200">
        <f t="shared" si="34"/>
        <v>0</v>
      </c>
      <c r="BF191" s="200">
        <f t="shared" si="35"/>
        <v>0</v>
      </c>
      <c r="BG191" s="200">
        <f t="shared" si="36"/>
        <v>0</v>
      </c>
      <c r="BH191" s="200">
        <f t="shared" si="37"/>
        <v>0</v>
      </c>
      <c r="BI191" s="200">
        <f t="shared" si="38"/>
        <v>0</v>
      </c>
      <c r="BJ191" s="15" t="s">
        <v>86</v>
      </c>
      <c r="BK191" s="200">
        <f t="shared" si="39"/>
        <v>0</v>
      </c>
      <c r="BL191" s="15" t="s">
        <v>210</v>
      </c>
      <c r="BM191" s="199" t="s">
        <v>796</v>
      </c>
    </row>
    <row r="192" spans="1:65" s="2" customFormat="1" ht="16.5" customHeight="1">
      <c r="A192" s="32"/>
      <c r="B192" s="33"/>
      <c r="C192" s="201" t="s">
        <v>377</v>
      </c>
      <c r="D192" s="201" t="s">
        <v>213</v>
      </c>
      <c r="E192" s="202" t="s">
        <v>446</v>
      </c>
      <c r="F192" s="203" t="s">
        <v>797</v>
      </c>
      <c r="G192" s="204" t="s">
        <v>171</v>
      </c>
      <c r="H192" s="205">
        <v>3</v>
      </c>
      <c r="I192" s="206"/>
      <c r="J192" s="207"/>
      <c r="K192" s="208">
        <f t="shared" si="27"/>
        <v>0</v>
      </c>
      <c r="L192" s="203" t="s">
        <v>1</v>
      </c>
      <c r="M192" s="209"/>
      <c r="N192" s="210" t="s">
        <v>1</v>
      </c>
      <c r="O192" s="195" t="s">
        <v>41</v>
      </c>
      <c r="P192" s="196">
        <f t="shared" si="28"/>
        <v>0</v>
      </c>
      <c r="Q192" s="196">
        <f t="shared" si="29"/>
        <v>0</v>
      </c>
      <c r="R192" s="196">
        <f t="shared" si="30"/>
        <v>0</v>
      </c>
      <c r="S192" s="69"/>
      <c r="T192" s="197">
        <f t="shared" si="31"/>
        <v>0</v>
      </c>
      <c r="U192" s="197">
        <v>0</v>
      </c>
      <c r="V192" s="197">
        <f t="shared" si="32"/>
        <v>0</v>
      </c>
      <c r="W192" s="197">
        <v>0</v>
      </c>
      <c r="X192" s="198">
        <f t="shared" si="33"/>
        <v>0</v>
      </c>
      <c r="Y192" s="32"/>
      <c r="Z192" s="32"/>
      <c r="AA192" s="32"/>
      <c r="AB192" s="32"/>
      <c r="AC192" s="32"/>
      <c r="AD192" s="32"/>
      <c r="AE192" s="32"/>
      <c r="AR192" s="199" t="s">
        <v>216</v>
      </c>
      <c r="AT192" s="199" t="s">
        <v>213</v>
      </c>
      <c r="AU192" s="199" t="s">
        <v>88</v>
      </c>
      <c r="AY192" s="15" t="s">
        <v>148</v>
      </c>
      <c r="BE192" s="200">
        <f t="shared" si="34"/>
        <v>0</v>
      </c>
      <c r="BF192" s="200">
        <f t="shared" si="35"/>
        <v>0</v>
      </c>
      <c r="BG192" s="200">
        <f t="shared" si="36"/>
        <v>0</v>
      </c>
      <c r="BH192" s="200">
        <f t="shared" si="37"/>
        <v>0</v>
      </c>
      <c r="BI192" s="200">
        <f t="shared" si="38"/>
        <v>0</v>
      </c>
      <c r="BJ192" s="15" t="s">
        <v>86</v>
      </c>
      <c r="BK192" s="200">
        <f t="shared" si="39"/>
        <v>0</v>
      </c>
      <c r="BL192" s="15" t="s">
        <v>210</v>
      </c>
      <c r="BM192" s="199" t="s">
        <v>798</v>
      </c>
    </row>
    <row r="193" spans="1:65" s="2" customFormat="1" ht="24.2" customHeight="1">
      <c r="A193" s="32"/>
      <c r="B193" s="33"/>
      <c r="C193" s="201" t="s">
        <v>381</v>
      </c>
      <c r="D193" s="201" t="s">
        <v>213</v>
      </c>
      <c r="E193" s="202" t="s">
        <v>799</v>
      </c>
      <c r="F193" s="203" t="s">
        <v>800</v>
      </c>
      <c r="G193" s="204" t="s">
        <v>171</v>
      </c>
      <c r="H193" s="205">
        <v>3</v>
      </c>
      <c r="I193" s="206"/>
      <c r="J193" s="207"/>
      <c r="K193" s="208">
        <f t="shared" si="27"/>
        <v>0</v>
      </c>
      <c r="L193" s="203" t="s">
        <v>1</v>
      </c>
      <c r="M193" s="209"/>
      <c r="N193" s="210" t="s">
        <v>1</v>
      </c>
      <c r="O193" s="195" t="s">
        <v>41</v>
      </c>
      <c r="P193" s="196">
        <f t="shared" si="28"/>
        <v>0</v>
      </c>
      <c r="Q193" s="196">
        <f t="shared" si="29"/>
        <v>0</v>
      </c>
      <c r="R193" s="196">
        <f t="shared" si="30"/>
        <v>0</v>
      </c>
      <c r="S193" s="69"/>
      <c r="T193" s="197">
        <f t="shared" si="31"/>
        <v>0</v>
      </c>
      <c r="U193" s="197">
        <v>0</v>
      </c>
      <c r="V193" s="197">
        <f t="shared" si="32"/>
        <v>0</v>
      </c>
      <c r="W193" s="197">
        <v>0</v>
      </c>
      <c r="X193" s="198">
        <f t="shared" si="33"/>
        <v>0</v>
      </c>
      <c r="Y193" s="32"/>
      <c r="Z193" s="32"/>
      <c r="AA193" s="32"/>
      <c r="AB193" s="32"/>
      <c r="AC193" s="32"/>
      <c r="AD193" s="32"/>
      <c r="AE193" s="32"/>
      <c r="AR193" s="199" t="s">
        <v>216</v>
      </c>
      <c r="AT193" s="199" t="s">
        <v>213</v>
      </c>
      <c r="AU193" s="199" t="s">
        <v>88</v>
      </c>
      <c r="AY193" s="15" t="s">
        <v>148</v>
      </c>
      <c r="BE193" s="200">
        <f t="shared" si="34"/>
        <v>0</v>
      </c>
      <c r="BF193" s="200">
        <f t="shared" si="35"/>
        <v>0</v>
      </c>
      <c r="BG193" s="200">
        <f t="shared" si="36"/>
        <v>0</v>
      </c>
      <c r="BH193" s="200">
        <f t="shared" si="37"/>
        <v>0</v>
      </c>
      <c r="BI193" s="200">
        <f t="shared" si="38"/>
        <v>0</v>
      </c>
      <c r="BJ193" s="15" t="s">
        <v>86</v>
      </c>
      <c r="BK193" s="200">
        <f t="shared" si="39"/>
        <v>0</v>
      </c>
      <c r="BL193" s="15" t="s">
        <v>210</v>
      </c>
      <c r="BM193" s="199" t="s">
        <v>801</v>
      </c>
    </row>
    <row r="194" spans="1:65" s="2" customFormat="1" ht="49.15" customHeight="1">
      <c r="A194" s="32"/>
      <c r="B194" s="33"/>
      <c r="C194" s="187" t="s">
        <v>385</v>
      </c>
      <c r="D194" s="187" t="s">
        <v>151</v>
      </c>
      <c r="E194" s="188" t="s">
        <v>390</v>
      </c>
      <c r="F194" s="189" t="s">
        <v>391</v>
      </c>
      <c r="G194" s="190" t="s">
        <v>171</v>
      </c>
      <c r="H194" s="191">
        <v>7</v>
      </c>
      <c r="I194" s="192"/>
      <c r="J194" s="192"/>
      <c r="K194" s="193">
        <f t="shared" si="27"/>
        <v>0</v>
      </c>
      <c r="L194" s="189" t="s">
        <v>155</v>
      </c>
      <c r="M194" s="37"/>
      <c r="N194" s="194" t="s">
        <v>1</v>
      </c>
      <c r="O194" s="195" t="s">
        <v>41</v>
      </c>
      <c r="P194" s="196">
        <f t="shared" si="28"/>
        <v>0</v>
      </c>
      <c r="Q194" s="196">
        <f t="shared" si="29"/>
        <v>0</v>
      </c>
      <c r="R194" s="196">
        <f t="shared" si="30"/>
        <v>0</v>
      </c>
      <c r="S194" s="69"/>
      <c r="T194" s="197">
        <f t="shared" si="31"/>
        <v>0</v>
      </c>
      <c r="U194" s="197">
        <v>0</v>
      </c>
      <c r="V194" s="197">
        <f t="shared" si="32"/>
        <v>0</v>
      </c>
      <c r="W194" s="197">
        <v>0</v>
      </c>
      <c r="X194" s="198">
        <f t="shared" si="33"/>
        <v>0</v>
      </c>
      <c r="Y194" s="32"/>
      <c r="Z194" s="32"/>
      <c r="AA194" s="32"/>
      <c r="AB194" s="32"/>
      <c r="AC194" s="32"/>
      <c r="AD194" s="32"/>
      <c r="AE194" s="32"/>
      <c r="AR194" s="199" t="s">
        <v>210</v>
      </c>
      <c r="AT194" s="199" t="s">
        <v>151</v>
      </c>
      <c r="AU194" s="199" t="s">
        <v>88</v>
      </c>
      <c r="AY194" s="15" t="s">
        <v>148</v>
      </c>
      <c r="BE194" s="200">
        <f t="shared" si="34"/>
        <v>0</v>
      </c>
      <c r="BF194" s="200">
        <f t="shared" si="35"/>
        <v>0</v>
      </c>
      <c r="BG194" s="200">
        <f t="shared" si="36"/>
        <v>0</v>
      </c>
      <c r="BH194" s="200">
        <f t="shared" si="37"/>
        <v>0</v>
      </c>
      <c r="BI194" s="200">
        <f t="shared" si="38"/>
        <v>0</v>
      </c>
      <c r="BJ194" s="15" t="s">
        <v>86</v>
      </c>
      <c r="BK194" s="200">
        <f t="shared" si="39"/>
        <v>0</v>
      </c>
      <c r="BL194" s="15" t="s">
        <v>210</v>
      </c>
      <c r="BM194" s="199" t="s">
        <v>802</v>
      </c>
    </row>
    <row r="195" spans="1:65" s="2" customFormat="1" ht="21.75" customHeight="1">
      <c r="A195" s="32"/>
      <c r="B195" s="33"/>
      <c r="C195" s="201" t="s">
        <v>389</v>
      </c>
      <c r="D195" s="201" t="s">
        <v>213</v>
      </c>
      <c r="E195" s="202" t="s">
        <v>394</v>
      </c>
      <c r="F195" s="203" t="s">
        <v>803</v>
      </c>
      <c r="G195" s="204" t="s">
        <v>171</v>
      </c>
      <c r="H195" s="205">
        <v>7</v>
      </c>
      <c r="I195" s="206"/>
      <c r="J195" s="207"/>
      <c r="K195" s="208">
        <f t="shared" si="27"/>
        <v>0</v>
      </c>
      <c r="L195" s="203" t="s">
        <v>1</v>
      </c>
      <c r="M195" s="209"/>
      <c r="N195" s="210" t="s">
        <v>1</v>
      </c>
      <c r="O195" s="195" t="s">
        <v>41</v>
      </c>
      <c r="P195" s="196">
        <f t="shared" si="28"/>
        <v>0</v>
      </c>
      <c r="Q195" s="196">
        <f t="shared" si="29"/>
        <v>0</v>
      </c>
      <c r="R195" s="196">
        <f t="shared" si="30"/>
        <v>0</v>
      </c>
      <c r="S195" s="69"/>
      <c r="T195" s="197">
        <f t="shared" si="31"/>
        <v>0</v>
      </c>
      <c r="U195" s="197">
        <v>1.2E-4</v>
      </c>
      <c r="V195" s="197">
        <f t="shared" si="32"/>
        <v>8.4000000000000003E-4</v>
      </c>
      <c r="W195" s="197">
        <v>0</v>
      </c>
      <c r="X195" s="198">
        <f t="shared" si="33"/>
        <v>0</v>
      </c>
      <c r="Y195" s="32"/>
      <c r="Z195" s="32"/>
      <c r="AA195" s="32"/>
      <c r="AB195" s="32"/>
      <c r="AC195" s="32"/>
      <c r="AD195" s="32"/>
      <c r="AE195" s="32"/>
      <c r="AR195" s="199" t="s">
        <v>216</v>
      </c>
      <c r="AT195" s="199" t="s">
        <v>213</v>
      </c>
      <c r="AU195" s="199" t="s">
        <v>88</v>
      </c>
      <c r="AY195" s="15" t="s">
        <v>148</v>
      </c>
      <c r="BE195" s="200">
        <f t="shared" si="34"/>
        <v>0</v>
      </c>
      <c r="BF195" s="200">
        <f t="shared" si="35"/>
        <v>0</v>
      </c>
      <c r="BG195" s="200">
        <f t="shared" si="36"/>
        <v>0</v>
      </c>
      <c r="BH195" s="200">
        <f t="shared" si="37"/>
        <v>0</v>
      </c>
      <c r="BI195" s="200">
        <f t="shared" si="38"/>
        <v>0</v>
      </c>
      <c r="BJ195" s="15" t="s">
        <v>86</v>
      </c>
      <c r="BK195" s="200">
        <f t="shared" si="39"/>
        <v>0</v>
      </c>
      <c r="BL195" s="15" t="s">
        <v>210</v>
      </c>
      <c r="BM195" s="199" t="s">
        <v>804</v>
      </c>
    </row>
    <row r="196" spans="1:65" s="2" customFormat="1" ht="24.2" customHeight="1">
      <c r="A196" s="32"/>
      <c r="B196" s="33"/>
      <c r="C196" s="187" t="s">
        <v>393</v>
      </c>
      <c r="D196" s="187" t="s">
        <v>151</v>
      </c>
      <c r="E196" s="188" t="s">
        <v>406</v>
      </c>
      <c r="F196" s="189" t="s">
        <v>407</v>
      </c>
      <c r="G196" s="190" t="s">
        <v>171</v>
      </c>
      <c r="H196" s="191">
        <v>3</v>
      </c>
      <c r="I196" s="192"/>
      <c r="J196" s="192"/>
      <c r="K196" s="193">
        <f t="shared" si="27"/>
        <v>0</v>
      </c>
      <c r="L196" s="189" t="s">
        <v>155</v>
      </c>
      <c r="M196" s="37"/>
      <c r="N196" s="194" t="s">
        <v>1</v>
      </c>
      <c r="O196" s="195" t="s">
        <v>41</v>
      </c>
      <c r="P196" s="196">
        <f t="shared" si="28"/>
        <v>0</v>
      </c>
      <c r="Q196" s="196">
        <f t="shared" si="29"/>
        <v>0</v>
      </c>
      <c r="R196" s="196">
        <f t="shared" si="30"/>
        <v>0</v>
      </c>
      <c r="S196" s="69"/>
      <c r="T196" s="197">
        <f t="shared" si="31"/>
        <v>0</v>
      </c>
      <c r="U196" s="197">
        <v>0</v>
      </c>
      <c r="V196" s="197">
        <f t="shared" si="32"/>
        <v>0</v>
      </c>
      <c r="W196" s="197">
        <v>0</v>
      </c>
      <c r="X196" s="198">
        <f t="shared" si="33"/>
        <v>0</v>
      </c>
      <c r="Y196" s="32"/>
      <c r="Z196" s="32"/>
      <c r="AA196" s="32"/>
      <c r="AB196" s="32"/>
      <c r="AC196" s="32"/>
      <c r="AD196" s="32"/>
      <c r="AE196" s="32"/>
      <c r="AR196" s="199" t="s">
        <v>210</v>
      </c>
      <c r="AT196" s="199" t="s">
        <v>151</v>
      </c>
      <c r="AU196" s="199" t="s">
        <v>88</v>
      </c>
      <c r="AY196" s="15" t="s">
        <v>148</v>
      </c>
      <c r="BE196" s="200">
        <f t="shared" si="34"/>
        <v>0</v>
      </c>
      <c r="BF196" s="200">
        <f t="shared" si="35"/>
        <v>0</v>
      </c>
      <c r="BG196" s="200">
        <f t="shared" si="36"/>
        <v>0</v>
      </c>
      <c r="BH196" s="200">
        <f t="shared" si="37"/>
        <v>0</v>
      </c>
      <c r="BI196" s="200">
        <f t="shared" si="38"/>
        <v>0</v>
      </c>
      <c r="BJ196" s="15" t="s">
        <v>86</v>
      </c>
      <c r="BK196" s="200">
        <f t="shared" si="39"/>
        <v>0</v>
      </c>
      <c r="BL196" s="15" t="s">
        <v>210</v>
      </c>
      <c r="BM196" s="199" t="s">
        <v>805</v>
      </c>
    </row>
    <row r="197" spans="1:65" s="2" customFormat="1" ht="44.25" customHeight="1">
      <c r="A197" s="32"/>
      <c r="B197" s="33"/>
      <c r="C197" s="201" t="s">
        <v>397</v>
      </c>
      <c r="D197" s="201" t="s">
        <v>213</v>
      </c>
      <c r="E197" s="202" t="s">
        <v>410</v>
      </c>
      <c r="F197" s="203" t="s">
        <v>411</v>
      </c>
      <c r="G197" s="204" t="s">
        <v>171</v>
      </c>
      <c r="H197" s="205">
        <v>1</v>
      </c>
      <c r="I197" s="206"/>
      <c r="J197" s="207"/>
      <c r="K197" s="208">
        <f t="shared" si="27"/>
        <v>0</v>
      </c>
      <c r="L197" s="203" t="s">
        <v>1</v>
      </c>
      <c r="M197" s="209"/>
      <c r="N197" s="210" t="s">
        <v>1</v>
      </c>
      <c r="O197" s="195" t="s">
        <v>41</v>
      </c>
      <c r="P197" s="196">
        <f t="shared" si="28"/>
        <v>0</v>
      </c>
      <c r="Q197" s="196">
        <f t="shared" si="29"/>
        <v>0</v>
      </c>
      <c r="R197" s="196">
        <f t="shared" si="30"/>
        <v>0</v>
      </c>
      <c r="S197" s="69"/>
      <c r="T197" s="197">
        <f t="shared" si="31"/>
        <v>0</v>
      </c>
      <c r="U197" s="197">
        <v>3.2000000000000003E-4</v>
      </c>
      <c r="V197" s="197">
        <f t="shared" si="32"/>
        <v>3.2000000000000003E-4</v>
      </c>
      <c r="W197" s="197">
        <v>0</v>
      </c>
      <c r="X197" s="198">
        <f t="shared" si="33"/>
        <v>0</v>
      </c>
      <c r="Y197" s="32"/>
      <c r="Z197" s="32"/>
      <c r="AA197" s="32"/>
      <c r="AB197" s="32"/>
      <c r="AC197" s="32"/>
      <c r="AD197" s="32"/>
      <c r="AE197" s="32"/>
      <c r="AR197" s="199" t="s">
        <v>216</v>
      </c>
      <c r="AT197" s="199" t="s">
        <v>213</v>
      </c>
      <c r="AU197" s="199" t="s">
        <v>88</v>
      </c>
      <c r="AY197" s="15" t="s">
        <v>148</v>
      </c>
      <c r="BE197" s="200">
        <f t="shared" si="34"/>
        <v>0</v>
      </c>
      <c r="BF197" s="200">
        <f t="shared" si="35"/>
        <v>0</v>
      </c>
      <c r="BG197" s="200">
        <f t="shared" si="36"/>
        <v>0</v>
      </c>
      <c r="BH197" s="200">
        <f t="shared" si="37"/>
        <v>0</v>
      </c>
      <c r="BI197" s="200">
        <f t="shared" si="38"/>
        <v>0</v>
      </c>
      <c r="BJ197" s="15" t="s">
        <v>86</v>
      </c>
      <c r="BK197" s="200">
        <f t="shared" si="39"/>
        <v>0</v>
      </c>
      <c r="BL197" s="15" t="s">
        <v>210</v>
      </c>
      <c r="BM197" s="199" t="s">
        <v>806</v>
      </c>
    </row>
    <row r="198" spans="1:65" s="2" customFormat="1" ht="49.15" customHeight="1">
      <c r="A198" s="32"/>
      <c r="B198" s="33"/>
      <c r="C198" s="201" t="s">
        <v>401</v>
      </c>
      <c r="D198" s="201" t="s">
        <v>213</v>
      </c>
      <c r="E198" s="202" t="s">
        <v>414</v>
      </c>
      <c r="F198" s="203" t="s">
        <v>415</v>
      </c>
      <c r="G198" s="204" t="s">
        <v>171</v>
      </c>
      <c r="H198" s="205">
        <v>2</v>
      </c>
      <c r="I198" s="206"/>
      <c r="J198" s="207"/>
      <c r="K198" s="208">
        <f t="shared" si="27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28"/>
        <v>0</v>
      </c>
      <c r="Q198" s="196">
        <f t="shared" si="29"/>
        <v>0</v>
      </c>
      <c r="R198" s="196">
        <f t="shared" si="30"/>
        <v>0</v>
      </c>
      <c r="S198" s="69"/>
      <c r="T198" s="197">
        <f t="shared" si="31"/>
        <v>0</v>
      </c>
      <c r="U198" s="197">
        <v>3.2000000000000003E-4</v>
      </c>
      <c r="V198" s="197">
        <f t="shared" si="32"/>
        <v>6.4000000000000005E-4</v>
      </c>
      <c r="W198" s="197">
        <v>0</v>
      </c>
      <c r="X198" s="198">
        <f t="shared" si="33"/>
        <v>0</v>
      </c>
      <c r="Y198" s="32"/>
      <c r="Z198" s="32"/>
      <c r="AA198" s="32"/>
      <c r="AB198" s="32"/>
      <c r="AC198" s="32"/>
      <c r="AD198" s="32"/>
      <c r="AE198" s="32"/>
      <c r="AR198" s="199" t="s">
        <v>216</v>
      </c>
      <c r="AT198" s="199" t="s">
        <v>213</v>
      </c>
      <c r="AU198" s="199" t="s">
        <v>88</v>
      </c>
      <c r="AY198" s="15" t="s">
        <v>148</v>
      </c>
      <c r="BE198" s="200">
        <f t="shared" si="34"/>
        <v>0</v>
      </c>
      <c r="BF198" s="200">
        <f t="shared" si="35"/>
        <v>0</v>
      </c>
      <c r="BG198" s="200">
        <f t="shared" si="36"/>
        <v>0</v>
      </c>
      <c r="BH198" s="200">
        <f t="shared" si="37"/>
        <v>0</v>
      </c>
      <c r="BI198" s="200">
        <f t="shared" si="38"/>
        <v>0</v>
      </c>
      <c r="BJ198" s="15" t="s">
        <v>86</v>
      </c>
      <c r="BK198" s="200">
        <f t="shared" si="39"/>
        <v>0</v>
      </c>
      <c r="BL198" s="15" t="s">
        <v>210</v>
      </c>
      <c r="BM198" s="199" t="s">
        <v>807</v>
      </c>
    </row>
    <row r="199" spans="1:65" s="2" customFormat="1" ht="49.15" customHeight="1">
      <c r="A199" s="32"/>
      <c r="B199" s="33"/>
      <c r="C199" s="187" t="s">
        <v>405</v>
      </c>
      <c r="D199" s="187" t="s">
        <v>151</v>
      </c>
      <c r="E199" s="188" t="s">
        <v>430</v>
      </c>
      <c r="F199" s="189" t="s">
        <v>431</v>
      </c>
      <c r="G199" s="190" t="s">
        <v>171</v>
      </c>
      <c r="H199" s="191">
        <v>54</v>
      </c>
      <c r="I199" s="192"/>
      <c r="J199" s="192"/>
      <c r="K199" s="193">
        <f t="shared" si="27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28"/>
        <v>0</v>
      </c>
      <c r="Q199" s="196">
        <f t="shared" si="29"/>
        <v>0</v>
      </c>
      <c r="R199" s="196">
        <f t="shared" si="30"/>
        <v>0</v>
      </c>
      <c r="S199" s="69"/>
      <c r="T199" s="197">
        <f t="shared" si="31"/>
        <v>0</v>
      </c>
      <c r="U199" s="197">
        <v>0</v>
      </c>
      <c r="V199" s="197">
        <f t="shared" si="32"/>
        <v>0</v>
      </c>
      <c r="W199" s="197">
        <v>0</v>
      </c>
      <c r="X199" s="198">
        <f t="shared" si="33"/>
        <v>0</v>
      </c>
      <c r="Y199" s="32"/>
      <c r="Z199" s="32"/>
      <c r="AA199" s="32"/>
      <c r="AB199" s="32"/>
      <c r="AC199" s="32"/>
      <c r="AD199" s="32"/>
      <c r="AE199" s="32"/>
      <c r="AR199" s="199" t="s">
        <v>210</v>
      </c>
      <c r="AT199" s="199" t="s">
        <v>151</v>
      </c>
      <c r="AU199" s="199" t="s">
        <v>88</v>
      </c>
      <c r="AY199" s="15" t="s">
        <v>148</v>
      </c>
      <c r="BE199" s="200">
        <f t="shared" si="34"/>
        <v>0</v>
      </c>
      <c r="BF199" s="200">
        <f t="shared" si="35"/>
        <v>0</v>
      </c>
      <c r="BG199" s="200">
        <f t="shared" si="36"/>
        <v>0</v>
      </c>
      <c r="BH199" s="200">
        <f t="shared" si="37"/>
        <v>0</v>
      </c>
      <c r="BI199" s="200">
        <f t="shared" si="38"/>
        <v>0</v>
      </c>
      <c r="BJ199" s="15" t="s">
        <v>86</v>
      </c>
      <c r="BK199" s="200">
        <f t="shared" si="39"/>
        <v>0</v>
      </c>
      <c r="BL199" s="15" t="s">
        <v>210</v>
      </c>
      <c r="BM199" s="199" t="s">
        <v>808</v>
      </c>
    </row>
    <row r="200" spans="1:65" s="2" customFormat="1" ht="24.2" customHeight="1">
      <c r="A200" s="32"/>
      <c r="B200" s="33"/>
      <c r="C200" s="201" t="s">
        <v>409</v>
      </c>
      <c r="D200" s="201" t="s">
        <v>213</v>
      </c>
      <c r="E200" s="202" t="s">
        <v>434</v>
      </c>
      <c r="F200" s="203" t="s">
        <v>809</v>
      </c>
      <c r="G200" s="204" t="s">
        <v>171</v>
      </c>
      <c r="H200" s="205">
        <v>54</v>
      </c>
      <c r="I200" s="206"/>
      <c r="J200" s="207"/>
      <c r="K200" s="208">
        <f t="shared" si="27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28"/>
        <v>0</v>
      </c>
      <c r="Q200" s="196">
        <f t="shared" si="29"/>
        <v>0</v>
      </c>
      <c r="R200" s="196">
        <f t="shared" si="30"/>
        <v>0</v>
      </c>
      <c r="S200" s="69"/>
      <c r="T200" s="197">
        <f t="shared" si="31"/>
        <v>0</v>
      </c>
      <c r="U200" s="197">
        <v>0</v>
      </c>
      <c r="V200" s="197">
        <f t="shared" si="32"/>
        <v>0</v>
      </c>
      <c r="W200" s="197">
        <v>0</v>
      </c>
      <c r="X200" s="198">
        <f t="shared" si="33"/>
        <v>0</v>
      </c>
      <c r="Y200" s="32"/>
      <c r="Z200" s="32"/>
      <c r="AA200" s="32"/>
      <c r="AB200" s="32"/>
      <c r="AC200" s="32"/>
      <c r="AD200" s="32"/>
      <c r="AE200" s="32"/>
      <c r="AR200" s="199" t="s">
        <v>216</v>
      </c>
      <c r="AT200" s="199" t="s">
        <v>213</v>
      </c>
      <c r="AU200" s="199" t="s">
        <v>88</v>
      </c>
      <c r="AY200" s="15" t="s">
        <v>148</v>
      </c>
      <c r="BE200" s="200">
        <f t="shared" si="34"/>
        <v>0</v>
      </c>
      <c r="BF200" s="200">
        <f t="shared" si="35"/>
        <v>0</v>
      </c>
      <c r="BG200" s="200">
        <f t="shared" si="36"/>
        <v>0</v>
      </c>
      <c r="BH200" s="200">
        <f t="shared" si="37"/>
        <v>0</v>
      </c>
      <c r="BI200" s="200">
        <f t="shared" si="38"/>
        <v>0</v>
      </c>
      <c r="BJ200" s="15" t="s">
        <v>86</v>
      </c>
      <c r="BK200" s="200">
        <f t="shared" si="39"/>
        <v>0</v>
      </c>
      <c r="BL200" s="15" t="s">
        <v>210</v>
      </c>
      <c r="BM200" s="199" t="s">
        <v>810</v>
      </c>
    </row>
    <row r="201" spans="1:65" s="2" customFormat="1" ht="49.15" customHeight="1">
      <c r="A201" s="32"/>
      <c r="B201" s="33"/>
      <c r="C201" s="187" t="s">
        <v>413</v>
      </c>
      <c r="D201" s="187" t="s">
        <v>151</v>
      </c>
      <c r="E201" s="188" t="s">
        <v>811</v>
      </c>
      <c r="F201" s="189" t="s">
        <v>812</v>
      </c>
      <c r="G201" s="190" t="s">
        <v>171</v>
      </c>
      <c r="H201" s="191">
        <v>10</v>
      </c>
      <c r="I201" s="192"/>
      <c r="J201" s="192"/>
      <c r="K201" s="193">
        <f t="shared" si="27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28"/>
        <v>0</v>
      </c>
      <c r="Q201" s="196">
        <f t="shared" si="29"/>
        <v>0</v>
      </c>
      <c r="R201" s="196">
        <f t="shared" si="30"/>
        <v>0</v>
      </c>
      <c r="S201" s="69"/>
      <c r="T201" s="197">
        <f t="shared" si="31"/>
        <v>0</v>
      </c>
      <c r="U201" s="197">
        <v>0</v>
      </c>
      <c r="V201" s="197">
        <f t="shared" si="32"/>
        <v>0</v>
      </c>
      <c r="W201" s="197">
        <v>0</v>
      </c>
      <c r="X201" s="198">
        <f t="shared" si="33"/>
        <v>0</v>
      </c>
      <c r="Y201" s="32"/>
      <c r="Z201" s="32"/>
      <c r="AA201" s="32"/>
      <c r="AB201" s="32"/>
      <c r="AC201" s="32"/>
      <c r="AD201" s="32"/>
      <c r="AE201" s="32"/>
      <c r="AR201" s="199" t="s">
        <v>210</v>
      </c>
      <c r="AT201" s="199" t="s">
        <v>151</v>
      </c>
      <c r="AU201" s="199" t="s">
        <v>88</v>
      </c>
      <c r="AY201" s="15" t="s">
        <v>148</v>
      </c>
      <c r="BE201" s="200">
        <f t="shared" si="34"/>
        <v>0</v>
      </c>
      <c r="BF201" s="200">
        <f t="shared" si="35"/>
        <v>0</v>
      </c>
      <c r="BG201" s="200">
        <f t="shared" si="36"/>
        <v>0</v>
      </c>
      <c r="BH201" s="200">
        <f t="shared" si="37"/>
        <v>0</v>
      </c>
      <c r="BI201" s="200">
        <f t="shared" si="38"/>
        <v>0</v>
      </c>
      <c r="BJ201" s="15" t="s">
        <v>86</v>
      </c>
      <c r="BK201" s="200">
        <f t="shared" si="39"/>
        <v>0</v>
      </c>
      <c r="BL201" s="15" t="s">
        <v>210</v>
      </c>
      <c r="BM201" s="199" t="s">
        <v>813</v>
      </c>
    </row>
    <row r="202" spans="1:65" s="2" customFormat="1" ht="24.2" customHeight="1">
      <c r="A202" s="32"/>
      <c r="B202" s="33"/>
      <c r="C202" s="201" t="s">
        <v>417</v>
      </c>
      <c r="D202" s="201" t="s">
        <v>213</v>
      </c>
      <c r="E202" s="202" t="s">
        <v>814</v>
      </c>
      <c r="F202" s="203" t="s">
        <v>815</v>
      </c>
      <c r="G202" s="204" t="s">
        <v>171</v>
      </c>
      <c r="H202" s="205">
        <v>10</v>
      </c>
      <c r="I202" s="206"/>
      <c r="J202" s="207"/>
      <c r="K202" s="208">
        <f t="shared" si="27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28"/>
        <v>0</v>
      </c>
      <c r="Q202" s="196">
        <f t="shared" si="29"/>
        <v>0</v>
      </c>
      <c r="R202" s="196">
        <f t="shared" si="30"/>
        <v>0</v>
      </c>
      <c r="S202" s="69"/>
      <c r="T202" s="197">
        <f t="shared" si="31"/>
        <v>0</v>
      </c>
      <c r="U202" s="197">
        <v>0</v>
      </c>
      <c r="V202" s="197">
        <f t="shared" si="32"/>
        <v>0</v>
      </c>
      <c r="W202" s="197">
        <v>0</v>
      </c>
      <c r="X202" s="198">
        <f t="shared" si="33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34"/>
        <v>0</v>
      </c>
      <c r="BF202" s="200">
        <f t="shared" si="35"/>
        <v>0</v>
      </c>
      <c r="BG202" s="200">
        <f t="shared" si="36"/>
        <v>0</v>
      </c>
      <c r="BH202" s="200">
        <f t="shared" si="37"/>
        <v>0</v>
      </c>
      <c r="BI202" s="200">
        <f t="shared" si="38"/>
        <v>0</v>
      </c>
      <c r="BJ202" s="15" t="s">
        <v>86</v>
      </c>
      <c r="BK202" s="200">
        <f t="shared" si="39"/>
        <v>0</v>
      </c>
      <c r="BL202" s="15" t="s">
        <v>210</v>
      </c>
      <c r="BM202" s="199" t="s">
        <v>816</v>
      </c>
    </row>
    <row r="203" spans="1:65" s="2" customFormat="1" ht="49.15" customHeight="1">
      <c r="A203" s="32"/>
      <c r="B203" s="33"/>
      <c r="C203" s="187" t="s">
        <v>167</v>
      </c>
      <c r="D203" s="187" t="s">
        <v>151</v>
      </c>
      <c r="E203" s="188" t="s">
        <v>438</v>
      </c>
      <c r="F203" s="189" t="s">
        <v>439</v>
      </c>
      <c r="G203" s="190" t="s">
        <v>171</v>
      </c>
      <c r="H203" s="191">
        <v>4</v>
      </c>
      <c r="I203" s="192"/>
      <c r="J203" s="192"/>
      <c r="K203" s="193">
        <f t="shared" si="27"/>
        <v>0</v>
      </c>
      <c r="L203" s="189" t="s">
        <v>155</v>
      </c>
      <c r="M203" s="37"/>
      <c r="N203" s="194" t="s">
        <v>1</v>
      </c>
      <c r="O203" s="195" t="s">
        <v>41</v>
      </c>
      <c r="P203" s="196">
        <f t="shared" si="28"/>
        <v>0</v>
      </c>
      <c r="Q203" s="196">
        <f t="shared" si="29"/>
        <v>0</v>
      </c>
      <c r="R203" s="196">
        <f t="shared" si="30"/>
        <v>0</v>
      </c>
      <c r="S203" s="69"/>
      <c r="T203" s="197">
        <f t="shared" si="31"/>
        <v>0</v>
      </c>
      <c r="U203" s="197">
        <v>0</v>
      </c>
      <c r="V203" s="197">
        <f t="shared" si="32"/>
        <v>0</v>
      </c>
      <c r="W203" s="197">
        <v>0</v>
      </c>
      <c r="X203" s="198">
        <f t="shared" si="33"/>
        <v>0</v>
      </c>
      <c r="Y203" s="32"/>
      <c r="Z203" s="32"/>
      <c r="AA203" s="32"/>
      <c r="AB203" s="32"/>
      <c r="AC203" s="32"/>
      <c r="AD203" s="32"/>
      <c r="AE203" s="32"/>
      <c r="AR203" s="199" t="s">
        <v>210</v>
      </c>
      <c r="AT203" s="199" t="s">
        <v>151</v>
      </c>
      <c r="AU203" s="199" t="s">
        <v>88</v>
      </c>
      <c r="AY203" s="15" t="s">
        <v>148</v>
      </c>
      <c r="BE203" s="200">
        <f t="shared" si="34"/>
        <v>0</v>
      </c>
      <c r="BF203" s="200">
        <f t="shared" si="35"/>
        <v>0</v>
      </c>
      <c r="BG203" s="200">
        <f t="shared" si="36"/>
        <v>0</v>
      </c>
      <c r="BH203" s="200">
        <f t="shared" si="37"/>
        <v>0</v>
      </c>
      <c r="BI203" s="200">
        <f t="shared" si="38"/>
        <v>0</v>
      </c>
      <c r="BJ203" s="15" t="s">
        <v>86</v>
      </c>
      <c r="BK203" s="200">
        <f t="shared" si="39"/>
        <v>0</v>
      </c>
      <c r="BL203" s="15" t="s">
        <v>210</v>
      </c>
      <c r="BM203" s="199" t="s">
        <v>817</v>
      </c>
    </row>
    <row r="204" spans="1:65" s="2" customFormat="1" ht="24.2" customHeight="1">
      <c r="A204" s="32"/>
      <c r="B204" s="33"/>
      <c r="C204" s="201" t="s">
        <v>425</v>
      </c>
      <c r="D204" s="201" t="s">
        <v>213</v>
      </c>
      <c r="E204" s="202" t="s">
        <v>442</v>
      </c>
      <c r="F204" s="203" t="s">
        <v>818</v>
      </c>
      <c r="G204" s="204" t="s">
        <v>171</v>
      </c>
      <c r="H204" s="205">
        <v>4</v>
      </c>
      <c r="I204" s="206"/>
      <c r="J204" s="207"/>
      <c r="K204" s="208">
        <f t="shared" si="27"/>
        <v>0</v>
      </c>
      <c r="L204" s="203" t="s">
        <v>1</v>
      </c>
      <c r="M204" s="209"/>
      <c r="N204" s="210" t="s">
        <v>1</v>
      </c>
      <c r="O204" s="195" t="s">
        <v>41</v>
      </c>
      <c r="P204" s="196">
        <f t="shared" si="28"/>
        <v>0</v>
      </c>
      <c r="Q204" s="196">
        <f t="shared" si="29"/>
        <v>0</v>
      </c>
      <c r="R204" s="196">
        <f t="shared" si="30"/>
        <v>0</v>
      </c>
      <c r="S204" s="69"/>
      <c r="T204" s="197">
        <f t="shared" si="31"/>
        <v>0</v>
      </c>
      <c r="U204" s="197">
        <v>6.9999999999999994E-5</v>
      </c>
      <c r="V204" s="197">
        <f t="shared" si="32"/>
        <v>2.7999999999999998E-4</v>
      </c>
      <c r="W204" s="197">
        <v>0</v>
      </c>
      <c r="X204" s="198">
        <f t="shared" si="33"/>
        <v>0</v>
      </c>
      <c r="Y204" s="32"/>
      <c r="Z204" s="32"/>
      <c r="AA204" s="32"/>
      <c r="AB204" s="32"/>
      <c r="AC204" s="32"/>
      <c r="AD204" s="32"/>
      <c r="AE204" s="32"/>
      <c r="AR204" s="199" t="s">
        <v>216</v>
      </c>
      <c r="AT204" s="199" t="s">
        <v>213</v>
      </c>
      <c r="AU204" s="199" t="s">
        <v>88</v>
      </c>
      <c r="AY204" s="15" t="s">
        <v>148</v>
      </c>
      <c r="BE204" s="200">
        <f t="shared" si="34"/>
        <v>0</v>
      </c>
      <c r="BF204" s="200">
        <f t="shared" si="35"/>
        <v>0</v>
      </c>
      <c r="BG204" s="200">
        <f t="shared" si="36"/>
        <v>0</v>
      </c>
      <c r="BH204" s="200">
        <f t="shared" si="37"/>
        <v>0</v>
      </c>
      <c r="BI204" s="200">
        <f t="shared" si="38"/>
        <v>0</v>
      </c>
      <c r="BJ204" s="15" t="s">
        <v>86</v>
      </c>
      <c r="BK204" s="200">
        <f t="shared" si="39"/>
        <v>0</v>
      </c>
      <c r="BL204" s="15" t="s">
        <v>210</v>
      </c>
      <c r="BM204" s="199" t="s">
        <v>819</v>
      </c>
    </row>
    <row r="205" spans="1:65" s="2" customFormat="1" ht="16.5" customHeight="1">
      <c r="A205" s="32"/>
      <c r="B205" s="33"/>
      <c r="C205" s="201" t="s">
        <v>429</v>
      </c>
      <c r="D205" s="201" t="s">
        <v>213</v>
      </c>
      <c r="E205" s="202" t="s">
        <v>446</v>
      </c>
      <c r="F205" s="203" t="s">
        <v>797</v>
      </c>
      <c r="G205" s="204" t="s">
        <v>171</v>
      </c>
      <c r="H205" s="205">
        <v>4</v>
      </c>
      <c r="I205" s="206"/>
      <c r="J205" s="207"/>
      <c r="K205" s="208">
        <f t="shared" si="27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28"/>
        <v>0</v>
      </c>
      <c r="Q205" s="196">
        <f t="shared" si="29"/>
        <v>0</v>
      </c>
      <c r="R205" s="196">
        <f t="shared" si="30"/>
        <v>0</v>
      </c>
      <c r="S205" s="69"/>
      <c r="T205" s="197">
        <f t="shared" si="31"/>
        <v>0</v>
      </c>
      <c r="U205" s="197">
        <v>0</v>
      </c>
      <c r="V205" s="197">
        <f t="shared" si="32"/>
        <v>0</v>
      </c>
      <c r="W205" s="197">
        <v>0</v>
      </c>
      <c r="X205" s="198">
        <f t="shared" si="33"/>
        <v>0</v>
      </c>
      <c r="Y205" s="32"/>
      <c r="Z205" s="32"/>
      <c r="AA205" s="32"/>
      <c r="AB205" s="32"/>
      <c r="AC205" s="32"/>
      <c r="AD205" s="32"/>
      <c r="AE205" s="32"/>
      <c r="AR205" s="199" t="s">
        <v>216</v>
      </c>
      <c r="AT205" s="199" t="s">
        <v>213</v>
      </c>
      <c r="AU205" s="199" t="s">
        <v>88</v>
      </c>
      <c r="AY205" s="15" t="s">
        <v>148</v>
      </c>
      <c r="BE205" s="200">
        <f t="shared" si="34"/>
        <v>0</v>
      </c>
      <c r="BF205" s="200">
        <f t="shared" si="35"/>
        <v>0</v>
      </c>
      <c r="BG205" s="200">
        <f t="shared" si="36"/>
        <v>0</v>
      </c>
      <c r="BH205" s="200">
        <f t="shared" si="37"/>
        <v>0</v>
      </c>
      <c r="BI205" s="200">
        <f t="shared" si="38"/>
        <v>0</v>
      </c>
      <c r="BJ205" s="15" t="s">
        <v>86</v>
      </c>
      <c r="BK205" s="200">
        <f t="shared" si="39"/>
        <v>0</v>
      </c>
      <c r="BL205" s="15" t="s">
        <v>210</v>
      </c>
      <c r="BM205" s="199" t="s">
        <v>820</v>
      </c>
    </row>
    <row r="206" spans="1:65" s="2" customFormat="1" ht="37.9" customHeight="1">
      <c r="A206" s="32"/>
      <c r="B206" s="33"/>
      <c r="C206" s="187" t="s">
        <v>433</v>
      </c>
      <c r="D206" s="187" t="s">
        <v>151</v>
      </c>
      <c r="E206" s="188" t="s">
        <v>466</v>
      </c>
      <c r="F206" s="189" t="s">
        <v>467</v>
      </c>
      <c r="G206" s="190" t="s">
        <v>171</v>
      </c>
      <c r="H206" s="191">
        <v>11</v>
      </c>
      <c r="I206" s="192"/>
      <c r="J206" s="192"/>
      <c r="K206" s="193">
        <f t="shared" si="27"/>
        <v>0</v>
      </c>
      <c r="L206" s="189" t="s">
        <v>468</v>
      </c>
      <c r="M206" s="37"/>
      <c r="N206" s="194" t="s">
        <v>1</v>
      </c>
      <c r="O206" s="195" t="s">
        <v>41</v>
      </c>
      <c r="P206" s="196">
        <f t="shared" si="28"/>
        <v>0</v>
      </c>
      <c r="Q206" s="196">
        <f t="shared" si="29"/>
        <v>0</v>
      </c>
      <c r="R206" s="196">
        <f t="shared" si="30"/>
        <v>0</v>
      </c>
      <c r="S206" s="69"/>
      <c r="T206" s="197">
        <f t="shared" si="31"/>
        <v>0</v>
      </c>
      <c r="U206" s="197">
        <v>0</v>
      </c>
      <c r="V206" s="197">
        <f t="shared" si="32"/>
        <v>0</v>
      </c>
      <c r="W206" s="197">
        <v>0</v>
      </c>
      <c r="X206" s="198">
        <f t="shared" si="33"/>
        <v>0</v>
      </c>
      <c r="Y206" s="32"/>
      <c r="Z206" s="32"/>
      <c r="AA206" s="32"/>
      <c r="AB206" s="32"/>
      <c r="AC206" s="32"/>
      <c r="AD206" s="32"/>
      <c r="AE206" s="32"/>
      <c r="AR206" s="199" t="s">
        <v>156</v>
      </c>
      <c r="AT206" s="199" t="s">
        <v>151</v>
      </c>
      <c r="AU206" s="199" t="s">
        <v>88</v>
      </c>
      <c r="AY206" s="15" t="s">
        <v>148</v>
      </c>
      <c r="BE206" s="200">
        <f t="shared" si="34"/>
        <v>0</v>
      </c>
      <c r="BF206" s="200">
        <f t="shared" si="35"/>
        <v>0</v>
      </c>
      <c r="BG206" s="200">
        <f t="shared" si="36"/>
        <v>0</v>
      </c>
      <c r="BH206" s="200">
        <f t="shared" si="37"/>
        <v>0</v>
      </c>
      <c r="BI206" s="200">
        <f t="shared" si="38"/>
        <v>0</v>
      </c>
      <c r="BJ206" s="15" t="s">
        <v>86</v>
      </c>
      <c r="BK206" s="200">
        <f t="shared" si="39"/>
        <v>0</v>
      </c>
      <c r="BL206" s="15" t="s">
        <v>156</v>
      </c>
      <c r="BM206" s="199" t="s">
        <v>821</v>
      </c>
    </row>
    <row r="207" spans="1:65" s="2" customFormat="1" ht="24.2" customHeight="1">
      <c r="A207" s="32"/>
      <c r="B207" s="33"/>
      <c r="C207" s="201" t="s">
        <v>437</v>
      </c>
      <c r="D207" s="201" t="s">
        <v>213</v>
      </c>
      <c r="E207" s="202" t="s">
        <v>471</v>
      </c>
      <c r="F207" s="203" t="s">
        <v>822</v>
      </c>
      <c r="G207" s="204" t="s">
        <v>171</v>
      </c>
      <c r="H207" s="205">
        <v>11</v>
      </c>
      <c r="I207" s="206"/>
      <c r="J207" s="207"/>
      <c r="K207" s="208">
        <f t="shared" si="27"/>
        <v>0</v>
      </c>
      <c r="L207" s="203" t="s">
        <v>1</v>
      </c>
      <c r="M207" s="209"/>
      <c r="N207" s="210" t="s">
        <v>1</v>
      </c>
      <c r="O207" s="195" t="s">
        <v>41</v>
      </c>
      <c r="P207" s="196">
        <f t="shared" si="28"/>
        <v>0</v>
      </c>
      <c r="Q207" s="196">
        <f t="shared" si="29"/>
        <v>0</v>
      </c>
      <c r="R207" s="196">
        <f t="shared" si="30"/>
        <v>0</v>
      </c>
      <c r="S207" s="69"/>
      <c r="T207" s="197">
        <f t="shared" si="31"/>
        <v>0</v>
      </c>
      <c r="U207" s="197">
        <v>0</v>
      </c>
      <c r="V207" s="197">
        <f t="shared" si="32"/>
        <v>0</v>
      </c>
      <c r="W207" s="197">
        <v>0</v>
      </c>
      <c r="X207" s="198">
        <f t="shared" si="33"/>
        <v>0</v>
      </c>
      <c r="Y207" s="32"/>
      <c r="Z207" s="32"/>
      <c r="AA207" s="32"/>
      <c r="AB207" s="32"/>
      <c r="AC207" s="32"/>
      <c r="AD207" s="32"/>
      <c r="AE207" s="32"/>
      <c r="AR207" s="199" t="s">
        <v>184</v>
      </c>
      <c r="AT207" s="199" t="s">
        <v>213</v>
      </c>
      <c r="AU207" s="199" t="s">
        <v>88</v>
      </c>
      <c r="AY207" s="15" t="s">
        <v>148</v>
      </c>
      <c r="BE207" s="200">
        <f t="shared" si="34"/>
        <v>0</v>
      </c>
      <c r="BF207" s="200">
        <f t="shared" si="35"/>
        <v>0</v>
      </c>
      <c r="BG207" s="200">
        <f t="shared" si="36"/>
        <v>0</v>
      </c>
      <c r="BH207" s="200">
        <f t="shared" si="37"/>
        <v>0</v>
      </c>
      <c r="BI207" s="200">
        <f t="shared" si="38"/>
        <v>0</v>
      </c>
      <c r="BJ207" s="15" t="s">
        <v>86</v>
      </c>
      <c r="BK207" s="200">
        <f t="shared" si="39"/>
        <v>0</v>
      </c>
      <c r="BL207" s="15" t="s">
        <v>156</v>
      </c>
      <c r="BM207" s="199" t="s">
        <v>823</v>
      </c>
    </row>
    <row r="208" spans="1:65" s="2" customFormat="1" ht="49.15" customHeight="1">
      <c r="A208" s="32"/>
      <c r="B208" s="33"/>
      <c r="C208" s="187" t="s">
        <v>441</v>
      </c>
      <c r="D208" s="187" t="s">
        <v>151</v>
      </c>
      <c r="E208" s="188" t="s">
        <v>491</v>
      </c>
      <c r="F208" s="189" t="s">
        <v>492</v>
      </c>
      <c r="G208" s="190" t="s">
        <v>171</v>
      </c>
      <c r="H208" s="191">
        <v>87</v>
      </c>
      <c r="I208" s="192"/>
      <c r="J208" s="192"/>
      <c r="K208" s="193">
        <f t="shared" si="27"/>
        <v>0</v>
      </c>
      <c r="L208" s="189" t="s">
        <v>155</v>
      </c>
      <c r="M208" s="37"/>
      <c r="N208" s="194" t="s">
        <v>1</v>
      </c>
      <c r="O208" s="195" t="s">
        <v>41</v>
      </c>
      <c r="P208" s="196">
        <f t="shared" si="28"/>
        <v>0</v>
      </c>
      <c r="Q208" s="196">
        <f t="shared" si="29"/>
        <v>0</v>
      </c>
      <c r="R208" s="196">
        <f t="shared" si="30"/>
        <v>0</v>
      </c>
      <c r="S208" s="69"/>
      <c r="T208" s="197">
        <f t="shared" si="31"/>
        <v>0</v>
      </c>
      <c r="U208" s="197">
        <v>0</v>
      </c>
      <c r="V208" s="197">
        <f t="shared" si="32"/>
        <v>0</v>
      </c>
      <c r="W208" s="197">
        <v>0</v>
      </c>
      <c r="X208" s="198">
        <f t="shared" si="33"/>
        <v>0</v>
      </c>
      <c r="Y208" s="32"/>
      <c r="Z208" s="32"/>
      <c r="AA208" s="32"/>
      <c r="AB208" s="32"/>
      <c r="AC208" s="32"/>
      <c r="AD208" s="32"/>
      <c r="AE208" s="32"/>
      <c r="AR208" s="199" t="s">
        <v>210</v>
      </c>
      <c r="AT208" s="199" t="s">
        <v>151</v>
      </c>
      <c r="AU208" s="199" t="s">
        <v>88</v>
      </c>
      <c r="AY208" s="15" t="s">
        <v>148</v>
      </c>
      <c r="BE208" s="200">
        <f t="shared" si="34"/>
        <v>0</v>
      </c>
      <c r="BF208" s="200">
        <f t="shared" si="35"/>
        <v>0</v>
      </c>
      <c r="BG208" s="200">
        <f t="shared" si="36"/>
        <v>0</v>
      </c>
      <c r="BH208" s="200">
        <f t="shared" si="37"/>
        <v>0</v>
      </c>
      <c r="BI208" s="200">
        <f t="shared" si="38"/>
        <v>0</v>
      </c>
      <c r="BJ208" s="15" t="s">
        <v>86</v>
      </c>
      <c r="BK208" s="200">
        <f t="shared" si="39"/>
        <v>0</v>
      </c>
      <c r="BL208" s="15" t="s">
        <v>210</v>
      </c>
      <c r="BM208" s="199" t="s">
        <v>824</v>
      </c>
    </row>
    <row r="209" spans="1:65" s="2" customFormat="1" ht="24.2" customHeight="1">
      <c r="A209" s="32"/>
      <c r="B209" s="33"/>
      <c r="C209" s="201" t="s">
        <v>445</v>
      </c>
      <c r="D209" s="201" t="s">
        <v>213</v>
      </c>
      <c r="E209" s="202" t="s">
        <v>825</v>
      </c>
      <c r="F209" s="203" t="s">
        <v>826</v>
      </c>
      <c r="G209" s="204" t="s">
        <v>171</v>
      </c>
      <c r="H209" s="205">
        <v>3</v>
      </c>
      <c r="I209" s="206"/>
      <c r="J209" s="207"/>
      <c r="K209" s="208">
        <f t="shared" si="27"/>
        <v>0</v>
      </c>
      <c r="L209" s="203" t="s">
        <v>1</v>
      </c>
      <c r="M209" s="209"/>
      <c r="N209" s="210" t="s">
        <v>1</v>
      </c>
      <c r="O209" s="195" t="s">
        <v>41</v>
      </c>
      <c r="P209" s="196">
        <f t="shared" si="28"/>
        <v>0</v>
      </c>
      <c r="Q209" s="196">
        <f t="shared" si="29"/>
        <v>0</v>
      </c>
      <c r="R209" s="196">
        <f t="shared" si="30"/>
        <v>0</v>
      </c>
      <c r="S209" s="69"/>
      <c r="T209" s="197">
        <f t="shared" si="31"/>
        <v>0</v>
      </c>
      <c r="U209" s="197">
        <v>0</v>
      </c>
      <c r="V209" s="197">
        <f t="shared" si="32"/>
        <v>0</v>
      </c>
      <c r="W209" s="197">
        <v>0</v>
      </c>
      <c r="X209" s="198">
        <f t="shared" si="33"/>
        <v>0</v>
      </c>
      <c r="Y209" s="32"/>
      <c r="Z209" s="32"/>
      <c r="AA209" s="32"/>
      <c r="AB209" s="32"/>
      <c r="AC209" s="32"/>
      <c r="AD209" s="32"/>
      <c r="AE209" s="32"/>
      <c r="AR209" s="199" t="s">
        <v>216</v>
      </c>
      <c r="AT209" s="199" t="s">
        <v>213</v>
      </c>
      <c r="AU209" s="199" t="s">
        <v>88</v>
      </c>
      <c r="AY209" s="15" t="s">
        <v>148</v>
      </c>
      <c r="BE209" s="200">
        <f t="shared" si="34"/>
        <v>0</v>
      </c>
      <c r="BF209" s="200">
        <f t="shared" si="35"/>
        <v>0</v>
      </c>
      <c r="BG209" s="200">
        <f t="shared" si="36"/>
        <v>0</v>
      </c>
      <c r="BH209" s="200">
        <f t="shared" si="37"/>
        <v>0</v>
      </c>
      <c r="BI209" s="200">
        <f t="shared" si="38"/>
        <v>0</v>
      </c>
      <c r="BJ209" s="15" t="s">
        <v>86</v>
      </c>
      <c r="BK209" s="200">
        <f t="shared" si="39"/>
        <v>0</v>
      </c>
      <c r="BL209" s="15" t="s">
        <v>210</v>
      </c>
      <c r="BM209" s="199" t="s">
        <v>827</v>
      </c>
    </row>
    <row r="210" spans="1:65" s="2" customFormat="1" ht="24.2" customHeight="1">
      <c r="A210" s="32"/>
      <c r="B210" s="33"/>
      <c r="C210" s="201" t="s">
        <v>449</v>
      </c>
      <c r="D210" s="201" t="s">
        <v>213</v>
      </c>
      <c r="E210" s="202" t="s">
        <v>828</v>
      </c>
      <c r="F210" s="203" t="s">
        <v>829</v>
      </c>
      <c r="G210" s="204" t="s">
        <v>171</v>
      </c>
      <c r="H210" s="205">
        <v>6</v>
      </c>
      <c r="I210" s="206"/>
      <c r="J210" s="207"/>
      <c r="K210" s="208">
        <f t="shared" si="27"/>
        <v>0</v>
      </c>
      <c r="L210" s="203" t="s">
        <v>1</v>
      </c>
      <c r="M210" s="209"/>
      <c r="N210" s="210" t="s">
        <v>1</v>
      </c>
      <c r="O210" s="195" t="s">
        <v>41</v>
      </c>
      <c r="P210" s="196">
        <f t="shared" si="28"/>
        <v>0</v>
      </c>
      <c r="Q210" s="196">
        <f t="shared" si="29"/>
        <v>0</v>
      </c>
      <c r="R210" s="196">
        <f t="shared" si="30"/>
        <v>0</v>
      </c>
      <c r="S210" s="69"/>
      <c r="T210" s="197">
        <f t="shared" si="31"/>
        <v>0</v>
      </c>
      <c r="U210" s="197">
        <v>0</v>
      </c>
      <c r="V210" s="197">
        <f t="shared" si="32"/>
        <v>0</v>
      </c>
      <c r="W210" s="197">
        <v>0</v>
      </c>
      <c r="X210" s="198">
        <f t="shared" si="33"/>
        <v>0</v>
      </c>
      <c r="Y210" s="32"/>
      <c r="Z210" s="32"/>
      <c r="AA210" s="32"/>
      <c r="AB210" s="32"/>
      <c r="AC210" s="32"/>
      <c r="AD210" s="32"/>
      <c r="AE210" s="32"/>
      <c r="AR210" s="199" t="s">
        <v>216</v>
      </c>
      <c r="AT210" s="199" t="s">
        <v>213</v>
      </c>
      <c r="AU210" s="199" t="s">
        <v>88</v>
      </c>
      <c r="AY210" s="15" t="s">
        <v>148</v>
      </c>
      <c r="BE210" s="200">
        <f t="shared" si="34"/>
        <v>0</v>
      </c>
      <c r="BF210" s="200">
        <f t="shared" si="35"/>
        <v>0</v>
      </c>
      <c r="BG210" s="200">
        <f t="shared" si="36"/>
        <v>0</v>
      </c>
      <c r="BH210" s="200">
        <f t="shared" si="37"/>
        <v>0</v>
      </c>
      <c r="BI210" s="200">
        <f t="shared" si="38"/>
        <v>0</v>
      </c>
      <c r="BJ210" s="15" t="s">
        <v>86</v>
      </c>
      <c r="BK210" s="200">
        <f t="shared" si="39"/>
        <v>0</v>
      </c>
      <c r="BL210" s="15" t="s">
        <v>210</v>
      </c>
      <c r="BM210" s="199" t="s">
        <v>830</v>
      </c>
    </row>
    <row r="211" spans="1:65" s="2" customFormat="1" ht="24.2" customHeight="1">
      <c r="A211" s="32"/>
      <c r="B211" s="33"/>
      <c r="C211" s="201" t="s">
        <v>453</v>
      </c>
      <c r="D211" s="201" t="s">
        <v>213</v>
      </c>
      <c r="E211" s="202" t="s">
        <v>831</v>
      </c>
      <c r="F211" s="203" t="s">
        <v>832</v>
      </c>
      <c r="G211" s="204" t="s">
        <v>171</v>
      </c>
      <c r="H211" s="205">
        <v>1</v>
      </c>
      <c r="I211" s="206"/>
      <c r="J211" s="207"/>
      <c r="K211" s="208">
        <f t="shared" si="27"/>
        <v>0</v>
      </c>
      <c r="L211" s="203" t="s">
        <v>1</v>
      </c>
      <c r="M211" s="209"/>
      <c r="N211" s="210" t="s">
        <v>1</v>
      </c>
      <c r="O211" s="195" t="s">
        <v>41</v>
      </c>
      <c r="P211" s="196">
        <f t="shared" si="28"/>
        <v>0</v>
      </c>
      <c r="Q211" s="196">
        <f t="shared" si="29"/>
        <v>0</v>
      </c>
      <c r="R211" s="196">
        <f t="shared" si="30"/>
        <v>0</v>
      </c>
      <c r="S211" s="69"/>
      <c r="T211" s="197">
        <f t="shared" si="31"/>
        <v>0</v>
      </c>
      <c r="U211" s="197">
        <v>0</v>
      </c>
      <c r="V211" s="197">
        <f t="shared" si="32"/>
        <v>0</v>
      </c>
      <c r="W211" s="197">
        <v>0</v>
      </c>
      <c r="X211" s="198">
        <f t="shared" si="33"/>
        <v>0</v>
      </c>
      <c r="Y211" s="32"/>
      <c r="Z211" s="32"/>
      <c r="AA211" s="32"/>
      <c r="AB211" s="32"/>
      <c r="AC211" s="32"/>
      <c r="AD211" s="32"/>
      <c r="AE211" s="32"/>
      <c r="AR211" s="199" t="s">
        <v>216</v>
      </c>
      <c r="AT211" s="199" t="s">
        <v>213</v>
      </c>
      <c r="AU211" s="199" t="s">
        <v>88</v>
      </c>
      <c r="AY211" s="15" t="s">
        <v>148</v>
      </c>
      <c r="BE211" s="200">
        <f t="shared" si="34"/>
        <v>0</v>
      </c>
      <c r="BF211" s="200">
        <f t="shared" si="35"/>
        <v>0</v>
      </c>
      <c r="BG211" s="200">
        <f t="shared" si="36"/>
        <v>0</v>
      </c>
      <c r="BH211" s="200">
        <f t="shared" si="37"/>
        <v>0</v>
      </c>
      <c r="BI211" s="200">
        <f t="shared" si="38"/>
        <v>0</v>
      </c>
      <c r="BJ211" s="15" t="s">
        <v>86</v>
      </c>
      <c r="BK211" s="200">
        <f t="shared" si="39"/>
        <v>0</v>
      </c>
      <c r="BL211" s="15" t="s">
        <v>210</v>
      </c>
      <c r="BM211" s="199" t="s">
        <v>833</v>
      </c>
    </row>
    <row r="212" spans="1:65" s="2" customFormat="1" ht="24.2" customHeight="1">
      <c r="A212" s="32"/>
      <c r="B212" s="33"/>
      <c r="C212" s="201" t="s">
        <v>457</v>
      </c>
      <c r="D212" s="201" t="s">
        <v>213</v>
      </c>
      <c r="E212" s="202" t="s">
        <v>495</v>
      </c>
      <c r="F212" s="203" t="s">
        <v>834</v>
      </c>
      <c r="G212" s="204" t="s">
        <v>171</v>
      </c>
      <c r="H212" s="205">
        <v>5</v>
      </c>
      <c r="I212" s="206"/>
      <c r="J212" s="207"/>
      <c r="K212" s="208">
        <f t="shared" si="27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28"/>
        <v>0</v>
      </c>
      <c r="Q212" s="196">
        <f t="shared" si="29"/>
        <v>0</v>
      </c>
      <c r="R212" s="196">
        <f t="shared" si="30"/>
        <v>0</v>
      </c>
      <c r="S212" s="69"/>
      <c r="T212" s="197">
        <f t="shared" si="31"/>
        <v>0</v>
      </c>
      <c r="U212" s="197">
        <v>0</v>
      </c>
      <c r="V212" s="197">
        <f t="shared" si="32"/>
        <v>0</v>
      </c>
      <c r="W212" s="197">
        <v>0</v>
      </c>
      <c r="X212" s="198">
        <f t="shared" si="33"/>
        <v>0</v>
      </c>
      <c r="Y212" s="32"/>
      <c r="Z212" s="32"/>
      <c r="AA212" s="32"/>
      <c r="AB212" s="32"/>
      <c r="AC212" s="32"/>
      <c r="AD212" s="32"/>
      <c r="AE212" s="32"/>
      <c r="AR212" s="199" t="s">
        <v>216</v>
      </c>
      <c r="AT212" s="199" t="s">
        <v>213</v>
      </c>
      <c r="AU212" s="199" t="s">
        <v>88</v>
      </c>
      <c r="AY212" s="15" t="s">
        <v>148</v>
      </c>
      <c r="BE212" s="200">
        <f t="shared" si="34"/>
        <v>0</v>
      </c>
      <c r="BF212" s="200">
        <f t="shared" si="35"/>
        <v>0</v>
      </c>
      <c r="BG212" s="200">
        <f t="shared" si="36"/>
        <v>0</v>
      </c>
      <c r="BH212" s="200">
        <f t="shared" si="37"/>
        <v>0</v>
      </c>
      <c r="BI212" s="200">
        <f t="shared" si="38"/>
        <v>0</v>
      </c>
      <c r="BJ212" s="15" t="s">
        <v>86</v>
      </c>
      <c r="BK212" s="200">
        <f t="shared" si="39"/>
        <v>0</v>
      </c>
      <c r="BL212" s="15" t="s">
        <v>210</v>
      </c>
      <c r="BM212" s="199" t="s">
        <v>835</v>
      </c>
    </row>
    <row r="213" spans="1:65" s="2" customFormat="1" ht="24.2" customHeight="1">
      <c r="A213" s="32"/>
      <c r="B213" s="33"/>
      <c r="C213" s="201" t="s">
        <v>461</v>
      </c>
      <c r="D213" s="201" t="s">
        <v>213</v>
      </c>
      <c r="E213" s="202" t="s">
        <v>499</v>
      </c>
      <c r="F213" s="203" t="s">
        <v>500</v>
      </c>
      <c r="G213" s="204" t="s">
        <v>171</v>
      </c>
      <c r="H213" s="205">
        <v>1</v>
      </c>
      <c r="I213" s="206"/>
      <c r="J213" s="207"/>
      <c r="K213" s="208">
        <f t="shared" ref="K213:K232" si="40">ROUND(P213*H213,2)</f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ref="P213:P232" si="41">I213+J213</f>
        <v>0</v>
      </c>
      <c r="Q213" s="196">
        <f t="shared" ref="Q213:Q232" si="42">ROUND(I213*H213,2)</f>
        <v>0</v>
      </c>
      <c r="R213" s="196">
        <f t="shared" ref="R213:R232" si="43">ROUND(J213*H213,2)</f>
        <v>0</v>
      </c>
      <c r="S213" s="69"/>
      <c r="T213" s="197">
        <f t="shared" ref="T213:T244" si="44">S213*H213</f>
        <v>0</v>
      </c>
      <c r="U213" s="197">
        <v>0</v>
      </c>
      <c r="V213" s="197">
        <f t="shared" ref="V213:V244" si="45">U213*H213</f>
        <v>0</v>
      </c>
      <c r="W213" s="197">
        <v>0</v>
      </c>
      <c r="X213" s="198">
        <f t="shared" ref="X213:X244" si="46">W213*H213</f>
        <v>0</v>
      </c>
      <c r="Y213" s="32"/>
      <c r="Z213" s="32"/>
      <c r="AA213" s="32"/>
      <c r="AB213" s="32"/>
      <c r="AC213" s="32"/>
      <c r="AD213" s="32"/>
      <c r="AE213" s="32"/>
      <c r="AR213" s="199" t="s">
        <v>216</v>
      </c>
      <c r="AT213" s="199" t="s">
        <v>213</v>
      </c>
      <c r="AU213" s="199" t="s">
        <v>88</v>
      </c>
      <c r="AY213" s="15" t="s">
        <v>148</v>
      </c>
      <c r="BE213" s="200">
        <f t="shared" ref="BE213:BE232" si="47">IF(O213="základní",K213,0)</f>
        <v>0</v>
      </c>
      <c r="BF213" s="200">
        <f t="shared" ref="BF213:BF232" si="48">IF(O213="snížená",K213,0)</f>
        <v>0</v>
      </c>
      <c r="BG213" s="200">
        <f t="shared" ref="BG213:BG232" si="49">IF(O213="zákl. přenesená",K213,0)</f>
        <v>0</v>
      </c>
      <c r="BH213" s="200">
        <f t="shared" ref="BH213:BH232" si="50">IF(O213="sníž. přenesená",K213,0)</f>
        <v>0</v>
      </c>
      <c r="BI213" s="200">
        <f t="shared" ref="BI213:BI232" si="51">IF(O213="nulová",K213,0)</f>
        <v>0</v>
      </c>
      <c r="BJ213" s="15" t="s">
        <v>86</v>
      </c>
      <c r="BK213" s="200">
        <f t="shared" ref="BK213:BK232" si="52">ROUND(P213*H213,2)</f>
        <v>0</v>
      </c>
      <c r="BL213" s="15" t="s">
        <v>210</v>
      </c>
      <c r="BM213" s="199" t="s">
        <v>836</v>
      </c>
    </row>
    <row r="214" spans="1:65" s="2" customFormat="1" ht="24.2" customHeight="1">
      <c r="A214" s="32"/>
      <c r="B214" s="33"/>
      <c r="C214" s="201" t="s">
        <v>465</v>
      </c>
      <c r="D214" s="201" t="s">
        <v>213</v>
      </c>
      <c r="E214" s="202" t="s">
        <v>837</v>
      </c>
      <c r="F214" s="203" t="s">
        <v>838</v>
      </c>
      <c r="G214" s="204" t="s">
        <v>171</v>
      </c>
      <c r="H214" s="205">
        <v>3</v>
      </c>
      <c r="I214" s="206"/>
      <c r="J214" s="207"/>
      <c r="K214" s="208">
        <f t="shared" si="40"/>
        <v>0</v>
      </c>
      <c r="L214" s="203" t="s">
        <v>1</v>
      </c>
      <c r="M214" s="209"/>
      <c r="N214" s="210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3.0000000000000001E-3</v>
      </c>
      <c r="V214" s="197">
        <f t="shared" si="45"/>
        <v>9.0000000000000011E-3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216</v>
      </c>
      <c r="AT214" s="199" t="s">
        <v>213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839</v>
      </c>
    </row>
    <row r="215" spans="1:65" s="2" customFormat="1" ht="21.75" customHeight="1">
      <c r="A215" s="32"/>
      <c r="B215" s="33"/>
      <c r="C215" s="201" t="s">
        <v>470</v>
      </c>
      <c r="D215" s="201" t="s">
        <v>213</v>
      </c>
      <c r="E215" s="202" t="s">
        <v>840</v>
      </c>
      <c r="F215" s="203" t="s">
        <v>841</v>
      </c>
      <c r="G215" s="204" t="s">
        <v>171</v>
      </c>
      <c r="H215" s="205">
        <v>64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842</v>
      </c>
    </row>
    <row r="216" spans="1:65" s="2" customFormat="1" ht="16.5" customHeight="1">
      <c r="A216" s="32"/>
      <c r="B216" s="33"/>
      <c r="C216" s="201" t="s">
        <v>474</v>
      </c>
      <c r="D216" s="201" t="s">
        <v>213</v>
      </c>
      <c r="E216" s="202" t="s">
        <v>507</v>
      </c>
      <c r="F216" s="203" t="s">
        <v>843</v>
      </c>
      <c r="G216" s="204" t="s">
        <v>171</v>
      </c>
      <c r="H216" s="205">
        <v>64</v>
      </c>
      <c r="I216" s="206"/>
      <c r="J216" s="207"/>
      <c r="K216" s="208">
        <f t="shared" si="40"/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1.4E-3</v>
      </c>
      <c r="V216" s="197">
        <f t="shared" si="45"/>
        <v>8.9599999999999999E-2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216</v>
      </c>
      <c r="AT216" s="199" t="s">
        <v>213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210</v>
      </c>
      <c r="BM216" s="199" t="s">
        <v>844</v>
      </c>
    </row>
    <row r="217" spans="1:65" s="2" customFormat="1" ht="21.75" customHeight="1">
      <c r="A217" s="32"/>
      <c r="B217" s="33"/>
      <c r="C217" s="201" t="s">
        <v>478</v>
      </c>
      <c r="D217" s="201" t="s">
        <v>213</v>
      </c>
      <c r="E217" s="202" t="s">
        <v>845</v>
      </c>
      <c r="F217" s="203" t="s">
        <v>846</v>
      </c>
      <c r="G217" s="204" t="s">
        <v>171</v>
      </c>
      <c r="H217" s="205">
        <v>4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3.5000000000000001E-3</v>
      </c>
      <c r="V217" s="197">
        <f t="shared" si="45"/>
        <v>1.4E-2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216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210</v>
      </c>
      <c r="BM217" s="199" t="s">
        <v>847</v>
      </c>
    </row>
    <row r="218" spans="1:65" s="2" customFormat="1" ht="37.9" customHeight="1">
      <c r="A218" s="32"/>
      <c r="B218" s="33"/>
      <c r="C218" s="187" t="s">
        <v>482</v>
      </c>
      <c r="D218" s="187" t="s">
        <v>151</v>
      </c>
      <c r="E218" s="188" t="s">
        <v>483</v>
      </c>
      <c r="F218" s="189" t="s">
        <v>484</v>
      </c>
      <c r="G218" s="190" t="s">
        <v>171</v>
      </c>
      <c r="H218" s="191">
        <v>6</v>
      </c>
      <c r="I218" s="192"/>
      <c r="J218" s="192"/>
      <c r="K218" s="193">
        <f t="shared" si="40"/>
        <v>0</v>
      </c>
      <c r="L218" s="189" t="s">
        <v>155</v>
      </c>
      <c r="M218" s="37"/>
      <c r="N218" s="194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210</v>
      </c>
      <c r="AT218" s="199" t="s">
        <v>151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848</v>
      </c>
    </row>
    <row r="219" spans="1:65" s="2" customFormat="1" ht="24.2" customHeight="1">
      <c r="A219" s="32"/>
      <c r="B219" s="33"/>
      <c r="C219" s="201" t="s">
        <v>486</v>
      </c>
      <c r="D219" s="201" t="s">
        <v>213</v>
      </c>
      <c r="E219" s="202" t="s">
        <v>487</v>
      </c>
      <c r="F219" s="203" t="s">
        <v>849</v>
      </c>
      <c r="G219" s="204" t="s">
        <v>171</v>
      </c>
      <c r="H219" s="205">
        <v>6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216</v>
      </c>
      <c r="AT219" s="199" t="s">
        <v>213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850</v>
      </c>
    </row>
    <row r="220" spans="1:65" s="2" customFormat="1" ht="49.15" customHeight="1">
      <c r="A220" s="32"/>
      <c r="B220" s="33"/>
      <c r="C220" s="187" t="s">
        <v>490</v>
      </c>
      <c r="D220" s="187" t="s">
        <v>151</v>
      </c>
      <c r="E220" s="188" t="s">
        <v>523</v>
      </c>
      <c r="F220" s="189" t="s">
        <v>524</v>
      </c>
      <c r="G220" s="190" t="s">
        <v>166</v>
      </c>
      <c r="H220" s="191">
        <v>10</v>
      </c>
      <c r="I220" s="192"/>
      <c r="J220" s="192"/>
      <c r="K220" s="193">
        <f t="shared" si="40"/>
        <v>0</v>
      </c>
      <c r="L220" s="189" t="s">
        <v>155</v>
      </c>
      <c r="M220" s="37"/>
      <c r="N220" s="194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0</v>
      </c>
      <c r="V220" s="197">
        <f t="shared" si="45"/>
        <v>0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210</v>
      </c>
      <c r="AT220" s="199" t="s">
        <v>151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851</v>
      </c>
    </row>
    <row r="221" spans="1:65" s="2" customFormat="1" ht="16.5" customHeight="1">
      <c r="A221" s="32"/>
      <c r="B221" s="33"/>
      <c r="C221" s="201" t="s">
        <v>494</v>
      </c>
      <c r="D221" s="201" t="s">
        <v>213</v>
      </c>
      <c r="E221" s="202" t="s">
        <v>527</v>
      </c>
      <c r="F221" s="203" t="s">
        <v>528</v>
      </c>
      <c r="G221" s="204" t="s">
        <v>166</v>
      </c>
      <c r="H221" s="205">
        <v>10</v>
      </c>
      <c r="I221" s="206"/>
      <c r="J221" s="207"/>
      <c r="K221" s="208">
        <f t="shared" si="40"/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216</v>
      </c>
      <c r="AT221" s="199" t="s">
        <v>213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210</v>
      </c>
      <c r="BM221" s="199" t="s">
        <v>852</v>
      </c>
    </row>
    <row r="222" spans="1:65" s="2" customFormat="1" ht="16.5" customHeight="1">
      <c r="A222" s="32"/>
      <c r="B222" s="33"/>
      <c r="C222" s="201" t="s">
        <v>498</v>
      </c>
      <c r="D222" s="201" t="s">
        <v>213</v>
      </c>
      <c r="E222" s="202" t="s">
        <v>612</v>
      </c>
      <c r="F222" s="203" t="s">
        <v>853</v>
      </c>
      <c r="G222" s="204" t="s">
        <v>171</v>
      </c>
      <c r="H222" s="205">
        <v>2</v>
      </c>
      <c r="I222" s="206"/>
      <c r="J222" s="207"/>
      <c r="K222" s="208">
        <f t="shared" si="40"/>
        <v>0</v>
      </c>
      <c r="L222" s="203" t="s">
        <v>1</v>
      </c>
      <c r="M222" s="209"/>
      <c r="N222" s="210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216</v>
      </c>
      <c r="AT222" s="199" t="s">
        <v>213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210</v>
      </c>
      <c r="BM222" s="199" t="s">
        <v>854</v>
      </c>
    </row>
    <row r="223" spans="1:65" s="2" customFormat="1" ht="33" customHeight="1">
      <c r="A223" s="32"/>
      <c r="B223" s="33"/>
      <c r="C223" s="187" t="s">
        <v>502</v>
      </c>
      <c r="D223" s="187" t="s">
        <v>151</v>
      </c>
      <c r="E223" s="188" t="s">
        <v>855</v>
      </c>
      <c r="F223" s="189" t="s">
        <v>856</v>
      </c>
      <c r="G223" s="190" t="s">
        <v>166</v>
      </c>
      <c r="H223" s="191">
        <v>2</v>
      </c>
      <c r="I223" s="192"/>
      <c r="J223" s="192"/>
      <c r="K223" s="193">
        <f t="shared" si="40"/>
        <v>0</v>
      </c>
      <c r="L223" s="189" t="s">
        <v>155</v>
      </c>
      <c r="M223" s="37"/>
      <c r="N223" s="194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210</v>
      </c>
      <c r="AT223" s="199" t="s">
        <v>151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210</v>
      </c>
      <c r="BM223" s="199" t="s">
        <v>857</v>
      </c>
    </row>
    <row r="224" spans="1:65" s="2" customFormat="1" ht="44.25" customHeight="1">
      <c r="A224" s="32"/>
      <c r="B224" s="33"/>
      <c r="C224" s="201" t="s">
        <v>506</v>
      </c>
      <c r="D224" s="201" t="s">
        <v>213</v>
      </c>
      <c r="E224" s="202" t="s">
        <v>858</v>
      </c>
      <c r="F224" s="203" t="s">
        <v>859</v>
      </c>
      <c r="G224" s="204" t="s">
        <v>166</v>
      </c>
      <c r="H224" s="205">
        <v>2</v>
      </c>
      <c r="I224" s="206"/>
      <c r="J224" s="207"/>
      <c r="K224" s="208">
        <f t="shared" si="40"/>
        <v>0</v>
      </c>
      <c r="L224" s="203" t="s">
        <v>1</v>
      </c>
      <c r="M224" s="209"/>
      <c r="N224" s="210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216</v>
      </c>
      <c r="AT224" s="199" t="s">
        <v>213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210</v>
      </c>
      <c r="BM224" s="199" t="s">
        <v>860</v>
      </c>
    </row>
    <row r="225" spans="1:65" s="2" customFormat="1" ht="16.5" customHeight="1">
      <c r="A225" s="32"/>
      <c r="B225" s="33"/>
      <c r="C225" s="201" t="s">
        <v>510</v>
      </c>
      <c r="D225" s="201" t="s">
        <v>213</v>
      </c>
      <c r="E225" s="202" t="s">
        <v>861</v>
      </c>
      <c r="F225" s="203" t="s">
        <v>862</v>
      </c>
      <c r="G225" s="204" t="s">
        <v>171</v>
      </c>
      <c r="H225" s="205">
        <v>2</v>
      </c>
      <c r="I225" s="206"/>
      <c r="J225" s="207"/>
      <c r="K225" s="208">
        <f t="shared" si="40"/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216</v>
      </c>
      <c r="AT225" s="199" t="s">
        <v>213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210</v>
      </c>
      <c r="BM225" s="199" t="s">
        <v>863</v>
      </c>
    </row>
    <row r="226" spans="1:65" s="2" customFormat="1" ht="16.5" customHeight="1">
      <c r="A226" s="32"/>
      <c r="B226" s="33"/>
      <c r="C226" s="201" t="s">
        <v>514</v>
      </c>
      <c r="D226" s="201" t="s">
        <v>213</v>
      </c>
      <c r="E226" s="202" t="s">
        <v>864</v>
      </c>
      <c r="F226" s="203" t="s">
        <v>865</v>
      </c>
      <c r="G226" s="204" t="s">
        <v>171</v>
      </c>
      <c r="H226" s="205">
        <v>4</v>
      </c>
      <c r="I226" s="206"/>
      <c r="J226" s="207"/>
      <c r="K226" s="208">
        <f t="shared" si="40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216</v>
      </c>
      <c r="AT226" s="199" t="s">
        <v>213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210</v>
      </c>
      <c r="BM226" s="199" t="s">
        <v>866</v>
      </c>
    </row>
    <row r="227" spans="1:65" s="2" customFormat="1" ht="16.5" customHeight="1">
      <c r="A227" s="32"/>
      <c r="B227" s="33"/>
      <c r="C227" s="201" t="s">
        <v>518</v>
      </c>
      <c r="D227" s="201" t="s">
        <v>213</v>
      </c>
      <c r="E227" s="202" t="s">
        <v>867</v>
      </c>
      <c r="F227" s="203" t="s">
        <v>868</v>
      </c>
      <c r="G227" s="204" t="s">
        <v>166</v>
      </c>
      <c r="H227" s="205">
        <v>4</v>
      </c>
      <c r="I227" s="206"/>
      <c r="J227" s="207"/>
      <c r="K227" s="208">
        <f t="shared" si="40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216</v>
      </c>
      <c r="AT227" s="199" t="s">
        <v>213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210</v>
      </c>
      <c r="BM227" s="199" t="s">
        <v>869</v>
      </c>
    </row>
    <row r="228" spans="1:65" s="2" customFormat="1" ht="16.5" customHeight="1">
      <c r="A228" s="32"/>
      <c r="B228" s="33"/>
      <c r="C228" s="201" t="s">
        <v>522</v>
      </c>
      <c r="D228" s="201" t="s">
        <v>213</v>
      </c>
      <c r="E228" s="202" t="s">
        <v>870</v>
      </c>
      <c r="F228" s="203" t="s">
        <v>871</v>
      </c>
      <c r="G228" s="204" t="s">
        <v>171</v>
      </c>
      <c r="H228" s="205">
        <v>4</v>
      </c>
      <c r="I228" s="206"/>
      <c r="J228" s="207"/>
      <c r="K228" s="208">
        <f t="shared" si="40"/>
        <v>0</v>
      </c>
      <c r="L228" s="203" t="s">
        <v>1</v>
      </c>
      <c r="M228" s="209"/>
      <c r="N228" s="210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216</v>
      </c>
      <c r="AT228" s="199" t="s">
        <v>213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210</v>
      </c>
      <c r="BM228" s="199" t="s">
        <v>872</v>
      </c>
    </row>
    <row r="229" spans="1:65" s="2" customFormat="1" ht="16.5" customHeight="1">
      <c r="A229" s="32"/>
      <c r="B229" s="33"/>
      <c r="C229" s="201" t="s">
        <v>526</v>
      </c>
      <c r="D229" s="201" t="s">
        <v>213</v>
      </c>
      <c r="E229" s="202" t="s">
        <v>873</v>
      </c>
      <c r="F229" s="203" t="s">
        <v>874</v>
      </c>
      <c r="G229" s="204" t="s">
        <v>171</v>
      </c>
      <c r="H229" s="205">
        <v>4</v>
      </c>
      <c r="I229" s="206"/>
      <c r="J229" s="207"/>
      <c r="K229" s="208">
        <f t="shared" si="40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216</v>
      </c>
      <c r="AT229" s="199" t="s">
        <v>213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210</v>
      </c>
      <c r="BM229" s="199" t="s">
        <v>875</v>
      </c>
    </row>
    <row r="230" spans="1:65" s="2" customFormat="1" ht="24.2" customHeight="1">
      <c r="A230" s="32"/>
      <c r="B230" s="33"/>
      <c r="C230" s="201" t="s">
        <v>530</v>
      </c>
      <c r="D230" s="201" t="s">
        <v>213</v>
      </c>
      <c r="E230" s="202" t="s">
        <v>876</v>
      </c>
      <c r="F230" s="203" t="s">
        <v>877</v>
      </c>
      <c r="G230" s="204" t="s">
        <v>171</v>
      </c>
      <c r="H230" s="205">
        <v>1</v>
      </c>
      <c r="I230" s="206"/>
      <c r="J230" s="207"/>
      <c r="K230" s="208">
        <f t="shared" si="40"/>
        <v>0</v>
      </c>
      <c r="L230" s="203" t="s">
        <v>1</v>
      </c>
      <c r="M230" s="209"/>
      <c r="N230" s="210" t="s">
        <v>1</v>
      </c>
      <c r="O230" s="195" t="s">
        <v>41</v>
      </c>
      <c r="P230" s="196">
        <f t="shared" si="41"/>
        <v>0</v>
      </c>
      <c r="Q230" s="196">
        <f t="shared" si="42"/>
        <v>0</v>
      </c>
      <c r="R230" s="196">
        <f t="shared" si="43"/>
        <v>0</v>
      </c>
      <c r="S230" s="69"/>
      <c r="T230" s="197">
        <f t="shared" si="44"/>
        <v>0</v>
      </c>
      <c r="U230" s="197">
        <v>0</v>
      </c>
      <c r="V230" s="197">
        <f t="shared" si="45"/>
        <v>0</v>
      </c>
      <c r="W230" s="197">
        <v>0</v>
      </c>
      <c r="X230" s="198">
        <f t="shared" si="46"/>
        <v>0</v>
      </c>
      <c r="Y230" s="32"/>
      <c r="Z230" s="32"/>
      <c r="AA230" s="32"/>
      <c r="AB230" s="32"/>
      <c r="AC230" s="32"/>
      <c r="AD230" s="32"/>
      <c r="AE230" s="32"/>
      <c r="AR230" s="199" t="s">
        <v>216</v>
      </c>
      <c r="AT230" s="199" t="s">
        <v>213</v>
      </c>
      <c r="AU230" s="199" t="s">
        <v>88</v>
      </c>
      <c r="AY230" s="15" t="s">
        <v>148</v>
      </c>
      <c r="BE230" s="200">
        <f t="shared" si="47"/>
        <v>0</v>
      </c>
      <c r="BF230" s="200">
        <f t="shared" si="48"/>
        <v>0</v>
      </c>
      <c r="BG230" s="200">
        <f t="shared" si="49"/>
        <v>0</v>
      </c>
      <c r="BH230" s="200">
        <f t="shared" si="50"/>
        <v>0</v>
      </c>
      <c r="BI230" s="200">
        <f t="shared" si="51"/>
        <v>0</v>
      </c>
      <c r="BJ230" s="15" t="s">
        <v>86</v>
      </c>
      <c r="BK230" s="200">
        <f t="shared" si="52"/>
        <v>0</v>
      </c>
      <c r="BL230" s="15" t="s">
        <v>210</v>
      </c>
      <c r="BM230" s="199" t="s">
        <v>878</v>
      </c>
    </row>
    <row r="231" spans="1:65" s="2" customFormat="1" ht="49.15" customHeight="1">
      <c r="A231" s="32"/>
      <c r="B231" s="33"/>
      <c r="C231" s="187" t="s">
        <v>534</v>
      </c>
      <c r="D231" s="187" t="s">
        <v>151</v>
      </c>
      <c r="E231" s="188" t="s">
        <v>616</v>
      </c>
      <c r="F231" s="189" t="s">
        <v>617</v>
      </c>
      <c r="G231" s="190" t="s">
        <v>166</v>
      </c>
      <c r="H231" s="191">
        <v>500</v>
      </c>
      <c r="I231" s="192"/>
      <c r="J231" s="192"/>
      <c r="K231" s="193">
        <f t="shared" si="40"/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 t="shared" si="41"/>
        <v>0</v>
      </c>
      <c r="Q231" s="196">
        <f t="shared" si="42"/>
        <v>0</v>
      </c>
      <c r="R231" s="196">
        <f t="shared" si="43"/>
        <v>0</v>
      </c>
      <c r="S231" s="69"/>
      <c r="T231" s="197">
        <f t="shared" si="44"/>
        <v>0</v>
      </c>
      <c r="U231" s="197">
        <v>0</v>
      </c>
      <c r="V231" s="197">
        <f t="shared" si="45"/>
        <v>0</v>
      </c>
      <c r="W231" s="197">
        <v>0</v>
      </c>
      <c r="X231" s="198">
        <f t="shared" si="46"/>
        <v>0</v>
      </c>
      <c r="Y231" s="32"/>
      <c r="Z231" s="32"/>
      <c r="AA231" s="32"/>
      <c r="AB231" s="32"/>
      <c r="AC231" s="32"/>
      <c r="AD231" s="32"/>
      <c r="AE231" s="32"/>
      <c r="AR231" s="199" t="s">
        <v>167</v>
      </c>
      <c r="AT231" s="199" t="s">
        <v>151</v>
      </c>
      <c r="AU231" s="199" t="s">
        <v>88</v>
      </c>
      <c r="AY231" s="15" t="s">
        <v>148</v>
      </c>
      <c r="BE231" s="200">
        <f t="shared" si="47"/>
        <v>0</v>
      </c>
      <c r="BF231" s="200">
        <f t="shared" si="48"/>
        <v>0</v>
      </c>
      <c r="BG231" s="200">
        <f t="shared" si="49"/>
        <v>0</v>
      </c>
      <c r="BH231" s="200">
        <f t="shared" si="50"/>
        <v>0</v>
      </c>
      <c r="BI231" s="200">
        <f t="shared" si="51"/>
        <v>0</v>
      </c>
      <c r="BJ231" s="15" t="s">
        <v>86</v>
      </c>
      <c r="BK231" s="200">
        <f t="shared" si="52"/>
        <v>0</v>
      </c>
      <c r="BL231" s="15" t="s">
        <v>167</v>
      </c>
      <c r="BM231" s="199" t="s">
        <v>879</v>
      </c>
    </row>
    <row r="232" spans="1:65" s="2" customFormat="1" ht="16.5" customHeight="1">
      <c r="A232" s="32"/>
      <c r="B232" s="33"/>
      <c r="C232" s="201" t="s">
        <v>538</v>
      </c>
      <c r="D232" s="201" t="s">
        <v>213</v>
      </c>
      <c r="E232" s="202" t="s">
        <v>620</v>
      </c>
      <c r="F232" s="203" t="s">
        <v>880</v>
      </c>
      <c r="G232" s="204" t="s">
        <v>166</v>
      </c>
      <c r="H232" s="205">
        <v>550</v>
      </c>
      <c r="I232" s="206"/>
      <c r="J232" s="207"/>
      <c r="K232" s="208">
        <f t="shared" si="40"/>
        <v>0</v>
      </c>
      <c r="L232" s="203" t="s">
        <v>1</v>
      </c>
      <c r="M232" s="209"/>
      <c r="N232" s="210" t="s">
        <v>1</v>
      </c>
      <c r="O232" s="195" t="s">
        <v>41</v>
      </c>
      <c r="P232" s="196">
        <f t="shared" si="41"/>
        <v>0</v>
      </c>
      <c r="Q232" s="196">
        <f t="shared" si="42"/>
        <v>0</v>
      </c>
      <c r="R232" s="196">
        <f t="shared" si="43"/>
        <v>0</v>
      </c>
      <c r="S232" s="69"/>
      <c r="T232" s="197">
        <f t="shared" si="44"/>
        <v>0</v>
      </c>
      <c r="U232" s="197">
        <v>0</v>
      </c>
      <c r="V232" s="197">
        <f t="shared" si="45"/>
        <v>0</v>
      </c>
      <c r="W232" s="197">
        <v>0</v>
      </c>
      <c r="X232" s="198">
        <f t="shared" si="46"/>
        <v>0</v>
      </c>
      <c r="Y232" s="32"/>
      <c r="Z232" s="32"/>
      <c r="AA232" s="32"/>
      <c r="AB232" s="32"/>
      <c r="AC232" s="32"/>
      <c r="AD232" s="32"/>
      <c r="AE232" s="32"/>
      <c r="AR232" s="199" t="s">
        <v>605</v>
      </c>
      <c r="AT232" s="199" t="s">
        <v>213</v>
      </c>
      <c r="AU232" s="199" t="s">
        <v>88</v>
      </c>
      <c r="AY232" s="15" t="s">
        <v>148</v>
      </c>
      <c r="BE232" s="200">
        <f t="shared" si="47"/>
        <v>0</v>
      </c>
      <c r="BF232" s="200">
        <f t="shared" si="48"/>
        <v>0</v>
      </c>
      <c r="BG232" s="200">
        <f t="shared" si="49"/>
        <v>0</v>
      </c>
      <c r="BH232" s="200">
        <f t="shared" si="50"/>
        <v>0</v>
      </c>
      <c r="BI232" s="200">
        <f t="shared" si="51"/>
        <v>0</v>
      </c>
      <c r="BJ232" s="15" t="s">
        <v>86</v>
      </c>
      <c r="BK232" s="200">
        <f t="shared" si="52"/>
        <v>0</v>
      </c>
      <c r="BL232" s="15" t="s">
        <v>167</v>
      </c>
      <c r="BM232" s="199" t="s">
        <v>881</v>
      </c>
    </row>
    <row r="233" spans="1:65" s="13" customFormat="1" ht="11.25">
      <c r="B233" s="211"/>
      <c r="C233" s="212"/>
      <c r="D233" s="213" t="s">
        <v>218</v>
      </c>
      <c r="E233" s="212"/>
      <c r="F233" s="214" t="s">
        <v>367</v>
      </c>
      <c r="G233" s="212"/>
      <c r="H233" s="215">
        <v>550</v>
      </c>
      <c r="I233" s="216"/>
      <c r="J233" s="216"/>
      <c r="K233" s="212"/>
      <c r="L233" s="212"/>
      <c r="M233" s="217"/>
      <c r="N233" s="218"/>
      <c r="O233" s="219"/>
      <c r="P233" s="219"/>
      <c r="Q233" s="219"/>
      <c r="R233" s="219"/>
      <c r="S233" s="219"/>
      <c r="T233" s="219"/>
      <c r="U233" s="219"/>
      <c r="V233" s="219"/>
      <c r="W233" s="219"/>
      <c r="X233" s="220"/>
      <c r="AT233" s="221" t="s">
        <v>218</v>
      </c>
      <c r="AU233" s="221" t="s">
        <v>88</v>
      </c>
      <c r="AV233" s="13" t="s">
        <v>88</v>
      </c>
      <c r="AW233" s="13" t="s">
        <v>4</v>
      </c>
      <c r="AX233" s="13" t="s">
        <v>86</v>
      </c>
      <c r="AY233" s="221" t="s">
        <v>148</v>
      </c>
    </row>
    <row r="234" spans="1:65" s="2" customFormat="1" ht="24.2" customHeight="1">
      <c r="A234" s="32"/>
      <c r="B234" s="33"/>
      <c r="C234" s="187" t="s">
        <v>542</v>
      </c>
      <c r="D234" s="187" t="s">
        <v>151</v>
      </c>
      <c r="E234" s="188" t="s">
        <v>625</v>
      </c>
      <c r="F234" s="189" t="s">
        <v>626</v>
      </c>
      <c r="G234" s="190" t="s">
        <v>171</v>
      </c>
      <c r="H234" s="191">
        <v>68</v>
      </c>
      <c r="I234" s="192"/>
      <c r="J234" s="192"/>
      <c r="K234" s="193">
        <f t="shared" ref="K234:K239" si="53">ROUND(P234*H234,2)</f>
        <v>0</v>
      </c>
      <c r="L234" s="189" t="s">
        <v>155</v>
      </c>
      <c r="M234" s="37"/>
      <c r="N234" s="194" t="s">
        <v>1</v>
      </c>
      <c r="O234" s="195" t="s">
        <v>41</v>
      </c>
      <c r="P234" s="196">
        <f t="shared" ref="P234:P239" si="54">I234+J234</f>
        <v>0</v>
      </c>
      <c r="Q234" s="196">
        <f t="shared" ref="Q234:Q239" si="55">ROUND(I234*H234,2)</f>
        <v>0</v>
      </c>
      <c r="R234" s="196">
        <f t="shared" ref="R234:R239" si="56">ROUND(J234*H234,2)</f>
        <v>0</v>
      </c>
      <c r="S234" s="69"/>
      <c r="T234" s="197">
        <f t="shared" ref="T234:T239" si="57">S234*H234</f>
        <v>0</v>
      </c>
      <c r="U234" s="197">
        <v>0</v>
      </c>
      <c r="V234" s="197">
        <f t="shared" ref="V234:V239" si="58">U234*H234</f>
        <v>0</v>
      </c>
      <c r="W234" s="197">
        <v>0</v>
      </c>
      <c r="X234" s="198">
        <f t="shared" ref="X234:X239" si="59">W234*H234</f>
        <v>0</v>
      </c>
      <c r="Y234" s="32"/>
      <c r="Z234" s="32"/>
      <c r="AA234" s="32"/>
      <c r="AB234" s="32"/>
      <c r="AC234" s="32"/>
      <c r="AD234" s="32"/>
      <c r="AE234" s="32"/>
      <c r="AR234" s="199" t="s">
        <v>167</v>
      </c>
      <c r="AT234" s="199" t="s">
        <v>151</v>
      </c>
      <c r="AU234" s="199" t="s">
        <v>88</v>
      </c>
      <c r="AY234" s="15" t="s">
        <v>148</v>
      </c>
      <c r="BE234" s="200">
        <f t="shared" ref="BE234:BE239" si="60">IF(O234="základní",K234,0)</f>
        <v>0</v>
      </c>
      <c r="BF234" s="200">
        <f t="shared" ref="BF234:BF239" si="61">IF(O234="snížená",K234,0)</f>
        <v>0</v>
      </c>
      <c r="BG234" s="200">
        <f t="shared" ref="BG234:BG239" si="62">IF(O234="zákl. přenesená",K234,0)</f>
        <v>0</v>
      </c>
      <c r="BH234" s="200">
        <f t="shared" ref="BH234:BH239" si="63">IF(O234="sníž. přenesená",K234,0)</f>
        <v>0</v>
      </c>
      <c r="BI234" s="200">
        <f t="shared" ref="BI234:BI239" si="64">IF(O234="nulová",K234,0)</f>
        <v>0</v>
      </c>
      <c r="BJ234" s="15" t="s">
        <v>86</v>
      </c>
      <c r="BK234" s="200">
        <f t="shared" ref="BK234:BK239" si="65">ROUND(P234*H234,2)</f>
        <v>0</v>
      </c>
      <c r="BL234" s="15" t="s">
        <v>167</v>
      </c>
      <c r="BM234" s="199" t="s">
        <v>882</v>
      </c>
    </row>
    <row r="235" spans="1:65" s="2" customFormat="1" ht="24.2" customHeight="1">
      <c r="A235" s="32"/>
      <c r="B235" s="33"/>
      <c r="C235" s="201" t="s">
        <v>546</v>
      </c>
      <c r="D235" s="201" t="s">
        <v>213</v>
      </c>
      <c r="E235" s="202" t="s">
        <v>629</v>
      </c>
      <c r="F235" s="203" t="s">
        <v>883</v>
      </c>
      <c r="G235" s="204" t="s">
        <v>171</v>
      </c>
      <c r="H235" s="205">
        <v>34</v>
      </c>
      <c r="I235" s="206"/>
      <c r="J235" s="207"/>
      <c r="K235" s="208">
        <f t="shared" si="53"/>
        <v>0</v>
      </c>
      <c r="L235" s="203" t="s">
        <v>1</v>
      </c>
      <c r="M235" s="209"/>
      <c r="N235" s="210" t="s">
        <v>1</v>
      </c>
      <c r="O235" s="195" t="s">
        <v>41</v>
      </c>
      <c r="P235" s="196">
        <f t="shared" si="54"/>
        <v>0</v>
      </c>
      <c r="Q235" s="196">
        <f t="shared" si="55"/>
        <v>0</v>
      </c>
      <c r="R235" s="196">
        <f t="shared" si="56"/>
        <v>0</v>
      </c>
      <c r="S235" s="69"/>
      <c r="T235" s="197">
        <f t="shared" si="57"/>
        <v>0</v>
      </c>
      <c r="U235" s="197">
        <v>1.0000000000000001E-5</v>
      </c>
      <c r="V235" s="197">
        <f t="shared" si="58"/>
        <v>3.4000000000000002E-4</v>
      </c>
      <c r="W235" s="197">
        <v>0</v>
      </c>
      <c r="X235" s="198">
        <f t="shared" si="59"/>
        <v>0</v>
      </c>
      <c r="Y235" s="32"/>
      <c r="Z235" s="32"/>
      <c r="AA235" s="32"/>
      <c r="AB235" s="32"/>
      <c r="AC235" s="32"/>
      <c r="AD235" s="32"/>
      <c r="AE235" s="32"/>
      <c r="AR235" s="199" t="s">
        <v>423</v>
      </c>
      <c r="AT235" s="199" t="s">
        <v>213</v>
      </c>
      <c r="AU235" s="199" t="s">
        <v>88</v>
      </c>
      <c r="AY235" s="15" t="s">
        <v>148</v>
      </c>
      <c r="BE235" s="200">
        <f t="shared" si="60"/>
        <v>0</v>
      </c>
      <c r="BF235" s="200">
        <f t="shared" si="61"/>
        <v>0</v>
      </c>
      <c r="BG235" s="200">
        <f t="shared" si="62"/>
        <v>0</v>
      </c>
      <c r="BH235" s="200">
        <f t="shared" si="63"/>
        <v>0</v>
      </c>
      <c r="BI235" s="200">
        <f t="shared" si="64"/>
        <v>0</v>
      </c>
      <c r="BJ235" s="15" t="s">
        <v>86</v>
      </c>
      <c r="BK235" s="200">
        <f t="shared" si="65"/>
        <v>0</v>
      </c>
      <c r="BL235" s="15" t="s">
        <v>423</v>
      </c>
      <c r="BM235" s="199" t="s">
        <v>884</v>
      </c>
    </row>
    <row r="236" spans="1:65" s="2" customFormat="1" ht="37.9" customHeight="1">
      <c r="A236" s="32"/>
      <c r="B236" s="33"/>
      <c r="C236" s="187" t="s">
        <v>550</v>
      </c>
      <c r="D236" s="187" t="s">
        <v>151</v>
      </c>
      <c r="E236" s="188" t="s">
        <v>885</v>
      </c>
      <c r="F236" s="189" t="s">
        <v>886</v>
      </c>
      <c r="G236" s="190" t="s">
        <v>171</v>
      </c>
      <c r="H236" s="191">
        <v>17</v>
      </c>
      <c r="I236" s="192"/>
      <c r="J236" s="192"/>
      <c r="K236" s="193">
        <f t="shared" si="53"/>
        <v>0</v>
      </c>
      <c r="L236" s="189" t="s">
        <v>155</v>
      </c>
      <c r="M236" s="37"/>
      <c r="N236" s="194" t="s">
        <v>1</v>
      </c>
      <c r="O236" s="195" t="s">
        <v>41</v>
      </c>
      <c r="P236" s="196">
        <f t="shared" si="54"/>
        <v>0</v>
      </c>
      <c r="Q236" s="196">
        <f t="shared" si="55"/>
        <v>0</v>
      </c>
      <c r="R236" s="196">
        <f t="shared" si="56"/>
        <v>0</v>
      </c>
      <c r="S236" s="69"/>
      <c r="T236" s="197">
        <f t="shared" si="57"/>
        <v>0</v>
      </c>
      <c r="U236" s="197">
        <v>0</v>
      </c>
      <c r="V236" s="197">
        <f t="shared" si="58"/>
        <v>0</v>
      </c>
      <c r="W236" s="197">
        <v>0</v>
      </c>
      <c r="X236" s="198">
        <f t="shared" si="59"/>
        <v>0</v>
      </c>
      <c r="Y236" s="32"/>
      <c r="Z236" s="32"/>
      <c r="AA236" s="32"/>
      <c r="AB236" s="32"/>
      <c r="AC236" s="32"/>
      <c r="AD236" s="32"/>
      <c r="AE236" s="32"/>
      <c r="AR236" s="199" t="s">
        <v>167</v>
      </c>
      <c r="AT236" s="199" t="s">
        <v>151</v>
      </c>
      <c r="AU236" s="199" t="s">
        <v>88</v>
      </c>
      <c r="AY236" s="15" t="s">
        <v>148</v>
      </c>
      <c r="BE236" s="200">
        <f t="shared" si="60"/>
        <v>0</v>
      </c>
      <c r="BF236" s="200">
        <f t="shared" si="61"/>
        <v>0</v>
      </c>
      <c r="BG236" s="200">
        <f t="shared" si="62"/>
        <v>0</v>
      </c>
      <c r="BH236" s="200">
        <f t="shared" si="63"/>
        <v>0</v>
      </c>
      <c r="BI236" s="200">
        <f t="shared" si="64"/>
        <v>0</v>
      </c>
      <c r="BJ236" s="15" t="s">
        <v>86</v>
      </c>
      <c r="BK236" s="200">
        <f t="shared" si="65"/>
        <v>0</v>
      </c>
      <c r="BL236" s="15" t="s">
        <v>167</v>
      </c>
      <c r="BM236" s="199" t="s">
        <v>887</v>
      </c>
    </row>
    <row r="237" spans="1:65" s="2" customFormat="1" ht="16.5" customHeight="1">
      <c r="A237" s="32"/>
      <c r="B237" s="33"/>
      <c r="C237" s="201" t="s">
        <v>554</v>
      </c>
      <c r="D237" s="201" t="s">
        <v>213</v>
      </c>
      <c r="E237" s="202" t="s">
        <v>888</v>
      </c>
      <c r="F237" s="203" t="s">
        <v>889</v>
      </c>
      <c r="G237" s="204" t="s">
        <v>171</v>
      </c>
      <c r="H237" s="205">
        <v>17</v>
      </c>
      <c r="I237" s="206"/>
      <c r="J237" s="207"/>
      <c r="K237" s="208">
        <f t="shared" si="53"/>
        <v>0</v>
      </c>
      <c r="L237" s="203" t="s">
        <v>1</v>
      </c>
      <c r="M237" s="209"/>
      <c r="N237" s="210" t="s">
        <v>1</v>
      </c>
      <c r="O237" s="195" t="s">
        <v>41</v>
      </c>
      <c r="P237" s="196">
        <f t="shared" si="54"/>
        <v>0</v>
      </c>
      <c r="Q237" s="196">
        <f t="shared" si="55"/>
        <v>0</v>
      </c>
      <c r="R237" s="196">
        <f t="shared" si="56"/>
        <v>0</v>
      </c>
      <c r="S237" s="69"/>
      <c r="T237" s="197">
        <f t="shared" si="57"/>
        <v>0</v>
      </c>
      <c r="U237" s="197">
        <v>1.2E-4</v>
      </c>
      <c r="V237" s="197">
        <f t="shared" si="58"/>
        <v>2.0400000000000001E-3</v>
      </c>
      <c r="W237" s="197">
        <v>0</v>
      </c>
      <c r="X237" s="198">
        <f t="shared" si="59"/>
        <v>0</v>
      </c>
      <c r="Y237" s="32"/>
      <c r="Z237" s="32"/>
      <c r="AA237" s="32"/>
      <c r="AB237" s="32"/>
      <c r="AC237" s="32"/>
      <c r="AD237" s="32"/>
      <c r="AE237" s="32"/>
      <c r="AR237" s="199" t="s">
        <v>423</v>
      </c>
      <c r="AT237" s="199" t="s">
        <v>213</v>
      </c>
      <c r="AU237" s="199" t="s">
        <v>88</v>
      </c>
      <c r="AY237" s="15" t="s">
        <v>148</v>
      </c>
      <c r="BE237" s="200">
        <f t="shared" si="60"/>
        <v>0</v>
      </c>
      <c r="BF237" s="200">
        <f t="shared" si="61"/>
        <v>0</v>
      </c>
      <c r="BG237" s="200">
        <f t="shared" si="62"/>
        <v>0</v>
      </c>
      <c r="BH237" s="200">
        <f t="shared" si="63"/>
        <v>0</v>
      </c>
      <c r="BI237" s="200">
        <f t="shared" si="64"/>
        <v>0</v>
      </c>
      <c r="BJ237" s="15" t="s">
        <v>86</v>
      </c>
      <c r="BK237" s="200">
        <f t="shared" si="65"/>
        <v>0</v>
      </c>
      <c r="BL237" s="15" t="s">
        <v>423</v>
      </c>
      <c r="BM237" s="199" t="s">
        <v>890</v>
      </c>
    </row>
    <row r="238" spans="1:65" s="2" customFormat="1" ht="37.9" customHeight="1">
      <c r="A238" s="32"/>
      <c r="B238" s="33"/>
      <c r="C238" s="187" t="s">
        <v>558</v>
      </c>
      <c r="D238" s="187" t="s">
        <v>151</v>
      </c>
      <c r="E238" s="188" t="s">
        <v>645</v>
      </c>
      <c r="F238" s="189" t="s">
        <v>646</v>
      </c>
      <c r="G238" s="190" t="s">
        <v>647</v>
      </c>
      <c r="H238" s="222"/>
      <c r="I238" s="192"/>
      <c r="J238" s="192"/>
      <c r="K238" s="193">
        <f t="shared" si="53"/>
        <v>0</v>
      </c>
      <c r="L238" s="189" t="s">
        <v>155</v>
      </c>
      <c r="M238" s="37"/>
      <c r="N238" s="194" t="s">
        <v>1</v>
      </c>
      <c r="O238" s="195" t="s">
        <v>41</v>
      </c>
      <c r="P238" s="196">
        <f t="shared" si="54"/>
        <v>0</v>
      </c>
      <c r="Q238" s="196">
        <f t="shared" si="55"/>
        <v>0</v>
      </c>
      <c r="R238" s="196">
        <f t="shared" si="56"/>
        <v>0</v>
      </c>
      <c r="S238" s="69"/>
      <c r="T238" s="197">
        <f t="shared" si="57"/>
        <v>0</v>
      </c>
      <c r="U238" s="197">
        <v>0</v>
      </c>
      <c r="V238" s="197">
        <f t="shared" si="58"/>
        <v>0</v>
      </c>
      <c r="W238" s="197">
        <v>0</v>
      </c>
      <c r="X238" s="198">
        <f t="shared" si="59"/>
        <v>0</v>
      </c>
      <c r="Y238" s="32"/>
      <c r="Z238" s="32"/>
      <c r="AA238" s="32"/>
      <c r="AB238" s="32"/>
      <c r="AC238" s="32"/>
      <c r="AD238" s="32"/>
      <c r="AE238" s="32"/>
      <c r="AR238" s="199" t="s">
        <v>210</v>
      </c>
      <c r="AT238" s="199" t="s">
        <v>151</v>
      </c>
      <c r="AU238" s="199" t="s">
        <v>88</v>
      </c>
      <c r="AY238" s="15" t="s">
        <v>148</v>
      </c>
      <c r="BE238" s="200">
        <f t="shared" si="60"/>
        <v>0</v>
      </c>
      <c r="BF238" s="200">
        <f t="shared" si="61"/>
        <v>0</v>
      </c>
      <c r="BG238" s="200">
        <f t="shared" si="62"/>
        <v>0</v>
      </c>
      <c r="BH238" s="200">
        <f t="shared" si="63"/>
        <v>0</v>
      </c>
      <c r="BI238" s="200">
        <f t="shared" si="64"/>
        <v>0</v>
      </c>
      <c r="BJ238" s="15" t="s">
        <v>86</v>
      </c>
      <c r="BK238" s="200">
        <f t="shared" si="65"/>
        <v>0</v>
      </c>
      <c r="BL238" s="15" t="s">
        <v>210</v>
      </c>
      <c r="BM238" s="199" t="s">
        <v>891</v>
      </c>
    </row>
    <row r="239" spans="1:65" s="2" customFormat="1" ht="44.25" customHeight="1">
      <c r="A239" s="32"/>
      <c r="B239" s="33"/>
      <c r="C239" s="187" t="s">
        <v>562</v>
      </c>
      <c r="D239" s="187" t="s">
        <v>151</v>
      </c>
      <c r="E239" s="188" t="s">
        <v>641</v>
      </c>
      <c r="F239" s="189" t="s">
        <v>642</v>
      </c>
      <c r="G239" s="190" t="s">
        <v>171</v>
      </c>
      <c r="H239" s="191">
        <v>1</v>
      </c>
      <c r="I239" s="192"/>
      <c r="J239" s="192"/>
      <c r="K239" s="193">
        <f t="shared" si="53"/>
        <v>0</v>
      </c>
      <c r="L239" s="189" t="s">
        <v>155</v>
      </c>
      <c r="M239" s="37"/>
      <c r="N239" s="194" t="s">
        <v>1</v>
      </c>
      <c r="O239" s="195" t="s">
        <v>41</v>
      </c>
      <c r="P239" s="196">
        <f t="shared" si="54"/>
        <v>0</v>
      </c>
      <c r="Q239" s="196">
        <f t="shared" si="55"/>
        <v>0</v>
      </c>
      <c r="R239" s="196">
        <f t="shared" si="56"/>
        <v>0</v>
      </c>
      <c r="S239" s="69"/>
      <c r="T239" s="197">
        <f t="shared" si="57"/>
        <v>0</v>
      </c>
      <c r="U239" s="197">
        <v>0</v>
      </c>
      <c r="V239" s="197">
        <f t="shared" si="58"/>
        <v>0</v>
      </c>
      <c r="W239" s="197">
        <v>0</v>
      </c>
      <c r="X239" s="198">
        <f t="shared" si="59"/>
        <v>0</v>
      </c>
      <c r="Y239" s="32"/>
      <c r="Z239" s="32"/>
      <c r="AA239" s="32"/>
      <c r="AB239" s="32"/>
      <c r="AC239" s="32"/>
      <c r="AD239" s="32"/>
      <c r="AE239" s="32"/>
      <c r="AR239" s="199" t="s">
        <v>210</v>
      </c>
      <c r="AT239" s="199" t="s">
        <v>151</v>
      </c>
      <c r="AU239" s="199" t="s">
        <v>88</v>
      </c>
      <c r="AY239" s="15" t="s">
        <v>148</v>
      </c>
      <c r="BE239" s="200">
        <f t="shared" si="60"/>
        <v>0</v>
      </c>
      <c r="BF239" s="200">
        <f t="shared" si="61"/>
        <v>0</v>
      </c>
      <c r="BG239" s="200">
        <f t="shared" si="62"/>
        <v>0</v>
      </c>
      <c r="BH239" s="200">
        <f t="shared" si="63"/>
        <v>0</v>
      </c>
      <c r="BI239" s="200">
        <f t="shared" si="64"/>
        <v>0</v>
      </c>
      <c r="BJ239" s="15" t="s">
        <v>86</v>
      </c>
      <c r="BK239" s="200">
        <f t="shared" si="65"/>
        <v>0</v>
      </c>
      <c r="BL239" s="15" t="s">
        <v>210</v>
      </c>
      <c r="BM239" s="199" t="s">
        <v>892</v>
      </c>
    </row>
    <row r="240" spans="1:65" s="12" customFormat="1" ht="25.9" customHeight="1">
      <c r="B240" s="170"/>
      <c r="C240" s="171"/>
      <c r="D240" s="172" t="s">
        <v>77</v>
      </c>
      <c r="E240" s="173" t="s">
        <v>649</v>
      </c>
      <c r="F240" s="173" t="s">
        <v>650</v>
      </c>
      <c r="G240" s="171"/>
      <c r="H240" s="171"/>
      <c r="I240" s="174"/>
      <c r="J240" s="174"/>
      <c r="K240" s="175">
        <f>BK240</f>
        <v>0</v>
      </c>
      <c r="L240" s="171"/>
      <c r="M240" s="176"/>
      <c r="N240" s="177"/>
      <c r="O240" s="178"/>
      <c r="P240" s="178"/>
      <c r="Q240" s="179">
        <f>SUM(Q241:Q242)</f>
        <v>0</v>
      </c>
      <c r="R240" s="179">
        <f>SUM(R241:R242)</f>
        <v>0</v>
      </c>
      <c r="S240" s="178"/>
      <c r="T240" s="180">
        <f>SUM(T241:T242)</f>
        <v>0</v>
      </c>
      <c r="U240" s="178"/>
      <c r="V240" s="180">
        <f>SUM(V241:V242)</f>
        <v>0</v>
      </c>
      <c r="W240" s="178"/>
      <c r="X240" s="181">
        <f>SUM(X241:X242)</f>
        <v>0</v>
      </c>
      <c r="AR240" s="182" t="s">
        <v>156</v>
      </c>
      <c r="AT240" s="183" t="s">
        <v>77</v>
      </c>
      <c r="AU240" s="183" t="s">
        <v>78</v>
      </c>
      <c r="AY240" s="182" t="s">
        <v>148</v>
      </c>
      <c r="BK240" s="184">
        <f>SUM(BK241:BK242)</f>
        <v>0</v>
      </c>
    </row>
    <row r="241" spans="1:65" s="2" customFormat="1" ht="24.2" customHeight="1">
      <c r="A241" s="32"/>
      <c r="B241" s="33"/>
      <c r="C241" s="187" t="s">
        <v>566</v>
      </c>
      <c r="D241" s="187" t="s">
        <v>151</v>
      </c>
      <c r="E241" s="188" t="s">
        <v>893</v>
      </c>
      <c r="F241" s="189" t="s">
        <v>894</v>
      </c>
      <c r="G241" s="190" t="s">
        <v>654</v>
      </c>
      <c r="H241" s="191">
        <v>16</v>
      </c>
      <c r="I241" s="192"/>
      <c r="J241" s="192"/>
      <c r="K241" s="193">
        <f>ROUND(P241*H241,2)</f>
        <v>0</v>
      </c>
      <c r="L241" s="189" t="s">
        <v>155</v>
      </c>
      <c r="M241" s="37"/>
      <c r="N241" s="194" t="s">
        <v>1</v>
      </c>
      <c r="O241" s="195" t="s">
        <v>41</v>
      </c>
      <c r="P241" s="196">
        <f>I241+J241</f>
        <v>0</v>
      </c>
      <c r="Q241" s="196">
        <f>ROUND(I241*H241,2)</f>
        <v>0</v>
      </c>
      <c r="R241" s="196">
        <f>ROUND(J241*H241,2)</f>
        <v>0</v>
      </c>
      <c r="S241" s="69"/>
      <c r="T241" s="197">
        <f>S241*H241</f>
        <v>0</v>
      </c>
      <c r="U241" s="197">
        <v>0</v>
      </c>
      <c r="V241" s="197">
        <f>U241*H241</f>
        <v>0</v>
      </c>
      <c r="W241" s="197">
        <v>0</v>
      </c>
      <c r="X241" s="198">
        <f>W241*H241</f>
        <v>0</v>
      </c>
      <c r="Y241" s="32"/>
      <c r="Z241" s="32"/>
      <c r="AA241" s="32"/>
      <c r="AB241" s="32"/>
      <c r="AC241" s="32"/>
      <c r="AD241" s="32"/>
      <c r="AE241" s="32"/>
      <c r="AR241" s="199" t="s">
        <v>655</v>
      </c>
      <c r="AT241" s="199" t="s">
        <v>151</v>
      </c>
      <c r="AU241" s="199" t="s">
        <v>86</v>
      </c>
      <c r="AY241" s="15" t="s">
        <v>148</v>
      </c>
      <c r="BE241" s="200">
        <f>IF(O241="základní",K241,0)</f>
        <v>0</v>
      </c>
      <c r="BF241" s="200">
        <f>IF(O241="snížená",K241,0)</f>
        <v>0</v>
      </c>
      <c r="BG241" s="200">
        <f>IF(O241="zákl. přenesená",K241,0)</f>
        <v>0</v>
      </c>
      <c r="BH241" s="200">
        <f>IF(O241="sníž. přenesená",K241,0)</f>
        <v>0</v>
      </c>
      <c r="BI241" s="200">
        <f>IF(O241="nulová",K241,0)</f>
        <v>0</v>
      </c>
      <c r="BJ241" s="15" t="s">
        <v>86</v>
      </c>
      <c r="BK241" s="200">
        <f>ROUND(P241*H241,2)</f>
        <v>0</v>
      </c>
      <c r="BL241" s="15" t="s">
        <v>655</v>
      </c>
      <c r="BM241" s="199" t="s">
        <v>895</v>
      </c>
    </row>
    <row r="242" spans="1:65" s="2" customFormat="1" ht="37.9" customHeight="1">
      <c r="A242" s="32"/>
      <c r="B242" s="33"/>
      <c r="C242" s="187" t="s">
        <v>570</v>
      </c>
      <c r="D242" s="187" t="s">
        <v>151</v>
      </c>
      <c r="E242" s="188" t="s">
        <v>652</v>
      </c>
      <c r="F242" s="189" t="s">
        <v>653</v>
      </c>
      <c r="G242" s="190" t="s">
        <v>654</v>
      </c>
      <c r="H242" s="191">
        <v>24</v>
      </c>
      <c r="I242" s="192"/>
      <c r="J242" s="192"/>
      <c r="K242" s="193">
        <f>ROUND(P242*H242,2)</f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>I242+J242</f>
        <v>0</v>
      </c>
      <c r="Q242" s="196">
        <f>ROUND(I242*H242,2)</f>
        <v>0</v>
      </c>
      <c r="R242" s="196">
        <f>ROUND(J242*H242,2)</f>
        <v>0</v>
      </c>
      <c r="S242" s="69"/>
      <c r="T242" s="197">
        <f>S242*H242</f>
        <v>0</v>
      </c>
      <c r="U242" s="197">
        <v>0</v>
      </c>
      <c r="V242" s="197">
        <f>U242*H242</f>
        <v>0</v>
      </c>
      <c r="W242" s="197">
        <v>0</v>
      </c>
      <c r="X242" s="198">
        <f>W242*H242</f>
        <v>0</v>
      </c>
      <c r="Y242" s="32"/>
      <c r="Z242" s="32"/>
      <c r="AA242" s="32"/>
      <c r="AB242" s="32"/>
      <c r="AC242" s="32"/>
      <c r="AD242" s="32"/>
      <c r="AE242" s="32"/>
      <c r="AR242" s="199" t="s">
        <v>655</v>
      </c>
      <c r="AT242" s="199" t="s">
        <v>151</v>
      </c>
      <c r="AU242" s="199" t="s">
        <v>86</v>
      </c>
      <c r="AY242" s="15" t="s">
        <v>148</v>
      </c>
      <c r="BE242" s="200">
        <f>IF(O242="základní",K242,0)</f>
        <v>0</v>
      </c>
      <c r="BF242" s="200">
        <f>IF(O242="snížená",K242,0)</f>
        <v>0</v>
      </c>
      <c r="BG242" s="200">
        <f>IF(O242="zákl. přenesená",K242,0)</f>
        <v>0</v>
      </c>
      <c r="BH242" s="200">
        <f>IF(O242="sníž. přenesená",K242,0)</f>
        <v>0</v>
      </c>
      <c r="BI242" s="200">
        <f>IF(O242="nulová",K242,0)</f>
        <v>0</v>
      </c>
      <c r="BJ242" s="15" t="s">
        <v>86</v>
      </c>
      <c r="BK242" s="200">
        <f>ROUND(P242*H242,2)</f>
        <v>0</v>
      </c>
      <c r="BL242" s="15" t="s">
        <v>655</v>
      </c>
      <c r="BM242" s="199" t="s">
        <v>896</v>
      </c>
    </row>
    <row r="243" spans="1:65" s="12" customFormat="1" ht="25.9" customHeight="1">
      <c r="B243" s="170"/>
      <c r="C243" s="171"/>
      <c r="D243" s="172" t="s">
        <v>77</v>
      </c>
      <c r="E243" s="173" t="s">
        <v>657</v>
      </c>
      <c r="F243" s="173" t="s">
        <v>658</v>
      </c>
      <c r="G243" s="171"/>
      <c r="H243" s="171"/>
      <c r="I243" s="174"/>
      <c r="J243" s="174"/>
      <c r="K243" s="175">
        <f>BK243</f>
        <v>0</v>
      </c>
      <c r="L243" s="171"/>
      <c r="M243" s="176"/>
      <c r="N243" s="177"/>
      <c r="O243" s="178"/>
      <c r="P243" s="178"/>
      <c r="Q243" s="179">
        <f>Q244+Q246+Q249+Q251+Q253</f>
        <v>0</v>
      </c>
      <c r="R243" s="179">
        <f>R244+R246+R249+R251+R253</f>
        <v>0</v>
      </c>
      <c r="S243" s="178"/>
      <c r="T243" s="180">
        <f>T244+T246+T249+T251+T253</f>
        <v>0</v>
      </c>
      <c r="U243" s="178"/>
      <c r="V243" s="180">
        <f>V244+V246+V249+V251+V253</f>
        <v>0</v>
      </c>
      <c r="W243" s="178"/>
      <c r="X243" s="181">
        <f>X244+X246+X249+X251+X253</f>
        <v>0</v>
      </c>
      <c r="AR243" s="182" t="s">
        <v>173</v>
      </c>
      <c r="AT243" s="183" t="s">
        <v>77</v>
      </c>
      <c r="AU243" s="183" t="s">
        <v>78</v>
      </c>
      <c r="AY243" s="182" t="s">
        <v>148</v>
      </c>
      <c r="BK243" s="184">
        <f>BK244+BK246+BK249+BK251+BK253</f>
        <v>0</v>
      </c>
    </row>
    <row r="244" spans="1:65" s="12" customFormat="1" ht="22.9" customHeight="1">
      <c r="B244" s="170"/>
      <c r="C244" s="171"/>
      <c r="D244" s="172" t="s">
        <v>77</v>
      </c>
      <c r="E244" s="185" t="s">
        <v>659</v>
      </c>
      <c r="F244" s="185" t="s">
        <v>660</v>
      </c>
      <c r="G244" s="171"/>
      <c r="H244" s="171"/>
      <c r="I244" s="174"/>
      <c r="J244" s="174"/>
      <c r="K244" s="186">
        <f>BK244</f>
        <v>0</v>
      </c>
      <c r="L244" s="171"/>
      <c r="M244" s="176"/>
      <c r="N244" s="177"/>
      <c r="O244" s="178"/>
      <c r="P244" s="178"/>
      <c r="Q244" s="179">
        <f>Q245</f>
        <v>0</v>
      </c>
      <c r="R244" s="179">
        <f>R245</f>
        <v>0</v>
      </c>
      <c r="S244" s="178"/>
      <c r="T244" s="180">
        <f>T245</f>
        <v>0</v>
      </c>
      <c r="U244" s="178"/>
      <c r="V244" s="180">
        <f>V245</f>
        <v>0</v>
      </c>
      <c r="W244" s="178"/>
      <c r="X244" s="181">
        <f>X245</f>
        <v>0</v>
      </c>
      <c r="AR244" s="182" t="s">
        <v>173</v>
      </c>
      <c r="AT244" s="183" t="s">
        <v>77</v>
      </c>
      <c r="AU244" s="183" t="s">
        <v>86</v>
      </c>
      <c r="AY244" s="182" t="s">
        <v>148</v>
      </c>
      <c r="BK244" s="184">
        <f>BK245</f>
        <v>0</v>
      </c>
    </row>
    <row r="245" spans="1:65" s="2" customFormat="1" ht="24.2" customHeight="1">
      <c r="A245" s="32"/>
      <c r="B245" s="33"/>
      <c r="C245" s="187" t="s">
        <v>574</v>
      </c>
      <c r="D245" s="187" t="s">
        <v>151</v>
      </c>
      <c r="E245" s="188" t="s">
        <v>662</v>
      </c>
      <c r="F245" s="189" t="s">
        <v>663</v>
      </c>
      <c r="G245" s="190" t="s">
        <v>664</v>
      </c>
      <c r="H245" s="191">
        <v>1</v>
      </c>
      <c r="I245" s="192"/>
      <c r="J245" s="192"/>
      <c r="K245" s="193">
        <f>ROUND(P245*H245,2)</f>
        <v>0</v>
      </c>
      <c r="L245" s="189" t="s">
        <v>155</v>
      </c>
      <c r="M245" s="37"/>
      <c r="N245" s="194" t="s">
        <v>1</v>
      </c>
      <c r="O245" s="195" t="s">
        <v>41</v>
      </c>
      <c r="P245" s="196">
        <f>I245+J245</f>
        <v>0</v>
      </c>
      <c r="Q245" s="196">
        <f>ROUND(I245*H245,2)</f>
        <v>0</v>
      </c>
      <c r="R245" s="196">
        <f>ROUND(J245*H245,2)</f>
        <v>0</v>
      </c>
      <c r="S245" s="69"/>
      <c r="T245" s="197">
        <f>S245*H245</f>
        <v>0</v>
      </c>
      <c r="U245" s="197">
        <v>0</v>
      </c>
      <c r="V245" s="197">
        <f>U245*H245</f>
        <v>0</v>
      </c>
      <c r="W245" s="197">
        <v>0</v>
      </c>
      <c r="X245" s="198">
        <f>W245*H245</f>
        <v>0</v>
      </c>
      <c r="Y245" s="32"/>
      <c r="Z245" s="32"/>
      <c r="AA245" s="32"/>
      <c r="AB245" s="32"/>
      <c r="AC245" s="32"/>
      <c r="AD245" s="32"/>
      <c r="AE245" s="32"/>
      <c r="AR245" s="199" t="s">
        <v>665</v>
      </c>
      <c r="AT245" s="199" t="s">
        <v>151</v>
      </c>
      <c r="AU245" s="199" t="s">
        <v>88</v>
      </c>
      <c r="AY245" s="15" t="s">
        <v>148</v>
      </c>
      <c r="BE245" s="200">
        <f>IF(O245="základní",K245,0)</f>
        <v>0</v>
      </c>
      <c r="BF245" s="200">
        <f>IF(O245="snížená",K245,0)</f>
        <v>0</v>
      </c>
      <c r="BG245" s="200">
        <f>IF(O245="zákl. přenesená",K245,0)</f>
        <v>0</v>
      </c>
      <c r="BH245" s="200">
        <f>IF(O245="sníž. přenesená",K245,0)</f>
        <v>0</v>
      </c>
      <c r="BI245" s="200">
        <f>IF(O245="nulová",K245,0)</f>
        <v>0</v>
      </c>
      <c r="BJ245" s="15" t="s">
        <v>86</v>
      </c>
      <c r="BK245" s="200">
        <f>ROUND(P245*H245,2)</f>
        <v>0</v>
      </c>
      <c r="BL245" s="15" t="s">
        <v>665</v>
      </c>
      <c r="BM245" s="199" t="s">
        <v>897</v>
      </c>
    </row>
    <row r="246" spans="1:65" s="12" customFormat="1" ht="22.9" customHeight="1">
      <c r="B246" s="170"/>
      <c r="C246" s="171"/>
      <c r="D246" s="172" t="s">
        <v>77</v>
      </c>
      <c r="E246" s="185" t="s">
        <v>667</v>
      </c>
      <c r="F246" s="185" t="s">
        <v>668</v>
      </c>
      <c r="G246" s="171"/>
      <c r="H246" s="171"/>
      <c r="I246" s="174"/>
      <c r="J246" s="174"/>
      <c r="K246" s="186">
        <f>BK246</f>
        <v>0</v>
      </c>
      <c r="L246" s="171"/>
      <c r="M246" s="176"/>
      <c r="N246" s="177"/>
      <c r="O246" s="178"/>
      <c r="P246" s="178"/>
      <c r="Q246" s="179">
        <f>SUM(Q247:Q248)</f>
        <v>0</v>
      </c>
      <c r="R246" s="179">
        <f>SUM(R247:R248)</f>
        <v>0</v>
      </c>
      <c r="S246" s="178"/>
      <c r="T246" s="180">
        <f>SUM(T247:T248)</f>
        <v>0</v>
      </c>
      <c r="U246" s="178"/>
      <c r="V246" s="180">
        <f>SUM(V247:V248)</f>
        <v>0</v>
      </c>
      <c r="W246" s="178"/>
      <c r="X246" s="181">
        <f>SUM(X247:X248)</f>
        <v>0</v>
      </c>
      <c r="AR246" s="182" t="s">
        <v>173</v>
      </c>
      <c r="AT246" s="183" t="s">
        <v>77</v>
      </c>
      <c r="AU246" s="183" t="s">
        <v>86</v>
      </c>
      <c r="AY246" s="182" t="s">
        <v>148</v>
      </c>
      <c r="BK246" s="184">
        <f>SUM(BK247:BK248)</f>
        <v>0</v>
      </c>
    </row>
    <row r="247" spans="1:65" s="2" customFormat="1" ht="24.2" customHeight="1">
      <c r="A247" s="32"/>
      <c r="B247" s="33"/>
      <c r="C247" s="187" t="s">
        <v>578</v>
      </c>
      <c r="D247" s="187" t="s">
        <v>151</v>
      </c>
      <c r="E247" s="188" t="s">
        <v>670</v>
      </c>
      <c r="F247" s="189" t="s">
        <v>671</v>
      </c>
      <c r="G247" s="190" t="s">
        <v>664</v>
      </c>
      <c r="H247" s="191">
        <v>1</v>
      </c>
      <c r="I247" s="192"/>
      <c r="J247" s="192"/>
      <c r="K247" s="193">
        <f>ROUND(P247*H247,2)</f>
        <v>0</v>
      </c>
      <c r="L247" s="189" t="s">
        <v>155</v>
      </c>
      <c r="M247" s="37"/>
      <c r="N247" s="194" t="s">
        <v>1</v>
      </c>
      <c r="O247" s="195" t="s">
        <v>41</v>
      </c>
      <c r="P247" s="196">
        <f>I247+J247</f>
        <v>0</v>
      </c>
      <c r="Q247" s="196">
        <f>ROUND(I247*H247,2)</f>
        <v>0</v>
      </c>
      <c r="R247" s="196">
        <f>ROUND(J247*H247,2)</f>
        <v>0</v>
      </c>
      <c r="S247" s="69"/>
      <c r="T247" s="197">
        <f>S247*H247</f>
        <v>0</v>
      </c>
      <c r="U247" s="197">
        <v>0</v>
      </c>
      <c r="V247" s="197">
        <f>U247*H247</f>
        <v>0</v>
      </c>
      <c r="W247" s="197">
        <v>0</v>
      </c>
      <c r="X247" s="198">
        <f>W247*H247</f>
        <v>0</v>
      </c>
      <c r="Y247" s="32"/>
      <c r="Z247" s="32"/>
      <c r="AA247" s="32"/>
      <c r="AB247" s="32"/>
      <c r="AC247" s="32"/>
      <c r="AD247" s="32"/>
      <c r="AE247" s="32"/>
      <c r="AR247" s="199" t="s">
        <v>665</v>
      </c>
      <c r="AT247" s="199" t="s">
        <v>151</v>
      </c>
      <c r="AU247" s="199" t="s">
        <v>88</v>
      </c>
      <c r="AY247" s="15" t="s">
        <v>148</v>
      </c>
      <c r="BE247" s="200">
        <f>IF(O247="základní",K247,0)</f>
        <v>0</v>
      </c>
      <c r="BF247" s="200">
        <f>IF(O247="snížená",K247,0)</f>
        <v>0</v>
      </c>
      <c r="BG247" s="200">
        <f>IF(O247="zákl. přenesená",K247,0)</f>
        <v>0</v>
      </c>
      <c r="BH247" s="200">
        <f>IF(O247="sníž. přenesená",K247,0)</f>
        <v>0</v>
      </c>
      <c r="BI247" s="200">
        <f>IF(O247="nulová",K247,0)</f>
        <v>0</v>
      </c>
      <c r="BJ247" s="15" t="s">
        <v>86</v>
      </c>
      <c r="BK247" s="200">
        <f>ROUND(P247*H247,2)</f>
        <v>0</v>
      </c>
      <c r="BL247" s="15" t="s">
        <v>665</v>
      </c>
      <c r="BM247" s="199" t="s">
        <v>898</v>
      </c>
    </row>
    <row r="248" spans="1:65" s="2" customFormat="1" ht="37.9" customHeight="1">
      <c r="A248" s="32"/>
      <c r="B248" s="33"/>
      <c r="C248" s="187" t="s">
        <v>582</v>
      </c>
      <c r="D248" s="187" t="s">
        <v>151</v>
      </c>
      <c r="E248" s="188" t="s">
        <v>674</v>
      </c>
      <c r="F248" s="189" t="s">
        <v>675</v>
      </c>
      <c r="G248" s="190" t="s">
        <v>664</v>
      </c>
      <c r="H248" s="191">
        <v>1</v>
      </c>
      <c r="I248" s="192"/>
      <c r="J248" s="192"/>
      <c r="K248" s="193">
        <f>ROUND(P248*H248,2)</f>
        <v>0</v>
      </c>
      <c r="L248" s="189" t="s">
        <v>155</v>
      </c>
      <c r="M248" s="37"/>
      <c r="N248" s="194" t="s">
        <v>1</v>
      </c>
      <c r="O248" s="195" t="s">
        <v>41</v>
      </c>
      <c r="P248" s="196">
        <f>I248+J248</f>
        <v>0</v>
      </c>
      <c r="Q248" s="196">
        <f>ROUND(I248*H248,2)</f>
        <v>0</v>
      </c>
      <c r="R248" s="196">
        <f>ROUND(J248*H248,2)</f>
        <v>0</v>
      </c>
      <c r="S248" s="69"/>
      <c r="T248" s="197">
        <f>S248*H248</f>
        <v>0</v>
      </c>
      <c r="U248" s="197">
        <v>0</v>
      </c>
      <c r="V248" s="197">
        <f>U248*H248</f>
        <v>0</v>
      </c>
      <c r="W248" s="197">
        <v>0</v>
      </c>
      <c r="X248" s="198">
        <f>W248*H248</f>
        <v>0</v>
      </c>
      <c r="Y248" s="32"/>
      <c r="Z248" s="32"/>
      <c r="AA248" s="32"/>
      <c r="AB248" s="32"/>
      <c r="AC248" s="32"/>
      <c r="AD248" s="32"/>
      <c r="AE248" s="32"/>
      <c r="AR248" s="199" t="s">
        <v>665</v>
      </c>
      <c r="AT248" s="199" t="s">
        <v>151</v>
      </c>
      <c r="AU248" s="199" t="s">
        <v>88</v>
      </c>
      <c r="AY248" s="15" t="s">
        <v>148</v>
      </c>
      <c r="BE248" s="200">
        <f>IF(O248="základní",K248,0)</f>
        <v>0</v>
      </c>
      <c r="BF248" s="200">
        <f>IF(O248="snížená",K248,0)</f>
        <v>0</v>
      </c>
      <c r="BG248" s="200">
        <f>IF(O248="zákl. přenesená",K248,0)</f>
        <v>0</v>
      </c>
      <c r="BH248" s="200">
        <f>IF(O248="sníž. přenesená",K248,0)</f>
        <v>0</v>
      </c>
      <c r="BI248" s="200">
        <f>IF(O248="nulová",K248,0)</f>
        <v>0</v>
      </c>
      <c r="BJ248" s="15" t="s">
        <v>86</v>
      </c>
      <c r="BK248" s="200">
        <f>ROUND(P248*H248,2)</f>
        <v>0</v>
      </c>
      <c r="BL248" s="15" t="s">
        <v>665</v>
      </c>
      <c r="BM248" s="199" t="s">
        <v>899</v>
      </c>
    </row>
    <row r="249" spans="1:65" s="12" customFormat="1" ht="22.9" customHeight="1">
      <c r="B249" s="170"/>
      <c r="C249" s="171"/>
      <c r="D249" s="172" t="s">
        <v>77</v>
      </c>
      <c r="E249" s="185" t="s">
        <v>677</v>
      </c>
      <c r="F249" s="185" t="s">
        <v>678</v>
      </c>
      <c r="G249" s="171"/>
      <c r="H249" s="171"/>
      <c r="I249" s="174"/>
      <c r="J249" s="174"/>
      <c r="K249" s="186">
        <f>BK249</f>
        <v>0</v>
      </c>
      <c r="L249" s="171"/>
      <c r="M249" s="176"/>
      <c r="N249" s="177"/>
      <c r="O249" s="178"/>
      <c r="P249" s="178"/>
      <c r="Q249" s="179">
        <f>Q250</f>
        <v>0</v>
      </c>
      <c r="R249" s="179">
        <f>R250</f>
        <v>0</v>
      </c>
      <c r="S249" s="178"/>
      <c r="T249" s="180">
        <f>T250</f>
        <v>0</v>
      </c>
      <c r="U249" s="178"/>
      <c r="V249" s="180">
        <f>V250</f>
        <v>0</v>
      </c>
      <c r="W249" s="178"/>
      <c r="X249" s="181">
        <f>X250</f>
        <v>0</v>
      </c>
      <c r="AR249" s="182" t="s">
        <v>173</v>
      </c>
      <c r="AT249" s="183" t="s">
        <v>77</v>
      </c>
      <c r="AU249" s="183" t="s">
        <v>86</v>
      </c>
      <c r="AY249" s="182" t="s">
        <v>148</v>
      </c>
      <c r="BK249" s="184">
        <f>BK250</f>
        <v>0</v>
      </c>
    </row>
    <row r="250" spans="1:65" s="2" customFormat="1" ht="24.2" customHeight="1">
      <c r="A250" s="32"/>
      <c r="B250" s="33"/>
      <c r="C250" s="187" t="s">
        <v>586</v>
      </c>
      <c r="D250" s="187" t="s">
        <v>151</v>
      </c>
      <c r="E250" s="188" t="s">
        <v>680</v>
      </c>
      <c r="F250" s="189" t="s">
        <v>681</v>
      </c>
      <c r="G250" s="190" t="s">
        <v>664</v>
      </c>
      <c r="H250" s="191">
        <v>1</v>
      </c>
      <c r="I250" s="192"/>
      <c r="J250" s="192"/>
      <c r="K250" s="193">
        <f>ROUND(P250*H250,2)</f>
        <v>0</v>
      </c>
      <c r="L250" s="189" t="s">
        <v>155</v>
      </c>
      <c r="M250" s="37"/>
      <c r="N250" s="194" t="s">
        <v>1</v>
      </c>
      <c r="O250" s="195" t="s">
        <v>41</v>
      </c>
      <c r="P250" s="196">
        <f>I250+J250</f>
        <v>0</v>
      </c>
      <c r="Q250" s="196">
        <f>ROUND(I250*H250,2)</f>
        <v>0</v>
      </c>
      <c r="R250" s="196">
        <f>ROUND(J250*H250,2)</f>
        <v>0</v>
      </c>
      <c r="S250" s="69"/>
      <c r="T250" s="197">
        <f>S250*H250</f>
        <v>0</v>
      </c>
      <c r="U250" s="197">
        <v>0</v>
      </c>
      <c r="V250" s="197">
        <f>U250*H250</f>
        <v>0</v>
      </c>
      <c r="W250" s="197">
        <v>0</v>
      </c>
      <c r="X250" s="198">
        <f>W250*H250</f>
        <v>0</v>
      </c>
      <c r="Y250" s="32"/>
      <c r="Z250" s="32"/>
      <c r="AA250" s="32"/>
      <c r="AB250" s="32"/>
      <c r="AC250" s="32"/>
      <c r="AD250" s="32"/>
      <c r="AE250" s="32"/>
      <c r="AR250" s="199" t="s">
        <v>665</v>
      </c>
      <c r="AT250" s="199" t="s">
        <v>151</v>
      </c>
      <c r="AU250" s="199" t="s">
        <v>88</v>
      </c>
      <c r="AY250" s="15" t="s">
        <v>148</v>
      </c>
      <c r="BE250" s="200">
        <f>IF(O250="základní",K250,0)</f>
        <v>0</v>
      </c>
      <c r="BF250" s="200">
        <f>IF(O250="snížená",K250,0)</f>
        <v>0</v>
      </c>
      <c r="BG250" s="200">
        <f>IF(O250="zákl. přenesená",K250,0)</f>
        <v>0</v>
      </c>
      <c r="BH250" s="200">
        <f>IF(O250="sníž. přenesená",K250,0)</f>
        <v>0</v>
      </c>
      <c r="BI250" s="200">
        <f>IF(O250="nulová",K250,0)</f>
        <v>0</v>
      </c>
      <c r="BJ250" s="15" t="s">
        <v>86</v>
      </c>
      <c r="BK250" s="200">
        <f>ROUND(P250*H250,2)</f>
        <v>0</v>
      </c>
      <c r="BL250" s="15" t="s">
        <v>665</v>
      </c>
      <c r="BM250" s="199" t="s">
        <v>900</v>
      </c>
    </row>
    <row r="251" spans="1:65" s="12" customFormat="1" ht="22.9" customHeight="1">
      <c r="B251" s="170"/>
      <c r="C251" s="171"/>
      <c r="D251" s="172" t="s">
        <v>77</v>
      </c>
      <c r="E251" s="185" t="s">
        <v>683</v>
      </c>
      <c r="F251" s="185" t="s">
        <v>684</v>
      </c>
      <c r="G251" s="171"/>
      <c r="H251" s="171"/>
      <c r="I251" s="174"/>
      <c r="J251" s="174"/>
      <c r="K251" s="186">
        <f>BK251</f>
        <v>0</v>
      </c>
      <c r="L251" s="171"/>
      <c r="M251" s="176"/>
      <c r="N251" s="177"/>
      <c r="O251" s="178"/>
      <c r="P251" s="178"/>
      <c r="Q251" s="179">
        <f>Q252</f>
        <v>0</v>
      </c>
      <c r="R251" s="179">
        <f>R252</f>
        <v>0</v>
      </c>
      <c r="S251" s="178"/>
      <c r="T251" s="180">
        <f>T252</f>
        <v>0</v>
      </c>
      <c r="U251" s="178"/>
      <c r="V251" s="180">
        <f>V252</f>
        <v>0</v>
      </c>
      <c r="W251" s="178"/>
      <c r="X251" s="181">
        <f>X252</f>
        <v>0</v>
      </c>
      <c r="AR251" s="182" t="s">
        <v>173</v>
      </c>
      <c r="AT251" s="183" t="s">
        <v>77</v>
      </c>
      <c r="AU251" s="183" t="s">
        <v>86</v>
      </c>
      <c r="AY251" s="182" t="s">
        <v>148</v>
      </c>
      <c r="BK251" s="184">
        <f>BK252</f>
        <v>0</v>
      </c>
    </row>
    <row r="252" spans="1:65" s="2" customFormat="1" ht="24.2" customHeight="1">
      <c r="A252" s="32"/>
      <c r="B252" s="33"/>
      <c r="C252" s="187" t="s">
        <v>590</v>
      </c>
      <c r="D252" s="187" t="s">
        <v>151</v>
      </c>
      <c r="E252" s="188" t="s">
        <v>686</v>
      </c>
      <c r="F252" s="189" t="s">
        <v>687</v>
      </c>
      <c r="G252" s="190" t="s">
        <v>664</v>
      </c>
      <c r="H252" s="191">
        <v>1</v>
      </c>
      <c r="I252" s="192"/>
      <c r="J252" s="192"/>
      <c r="K252" s="193">
        <f>ROUND(P252*H252,2)</f>
        <v>0</v>
      </c>
      <c r="L252" s="189" t="s">
        <v>155</v>
      </c>
      <c r="M252" s="37"/>
      <c r="N252" s="194" t="s">
        <v>1</v>
      </c>
      <c r="O252" s="195" t="s">
        <v>41</v>
      </c>
      <c r="P252" s="196">
        <f>I252+J252</f>
        <v>0</v>
      </c>
      <c r="Q252" s="196">
        <f>ROUND(I252*H252,2)</f>
        <v>0</v>
      </c>
      <c r="R252" s="196">
        <f>ROUND(J252*H252,2)</f>
        <v>0</v>
      </c>
      <c r="S252" s="69"/>
      <c r="T252" s="197">
        <f>S252*H252</f>
        <v>0</v>
      </c>
      <c r="U252" s="197">
        <v>0</v>
      </c>
      <c r="V252" s="197">
        <f>U252*H252</f>
        <v>0</v>
      </c>
      <c r="W252" s="197">
        <v>0</v>
      </c>
      <c r="X252" s="198">
        <f>W252*H252</f>
        <v>0</v>
      </c>
      <c r="Y252" s="32"/>
      <c r="Z252" s="32"/>
      <c r="AA252" s="32"/>
      <c r="AB252" s="32"/>
      <c r="AC252" s="32"/>
      <c r="AD252" s="32"/>
      <c r="AE252" s="32"/>
      <c r="AR252" s="199" t="s">
        <v>665</v>
      </c>
      <c r="AT252" s="199" t="s">
        <v>151</v>
      </c>
      <c r="AU252" s="199" t="s">
        <v>88</v>
      </c>
      <c r="AY252" s="15" t="s">
        <v>148</v>
      </c>
      <c r="BE252" s="200">
        <f>IF(O252="základní",K252,0)</f>
        <v>0</v>
      </c>
      <c r="BF252" s="200">
        <f>IF(O252="snížená",K252,0)</f>
        <v>0</v>
      </c>
      <c r="BG252" s="200">
        <f>IF(O252="zákl. přenesená",K252,0)</f>
        <v>0</v>
      </c>
      <c r="BH252" s="200">
        <f>IF(O252="sníž. přenesená",K252,0)</f>
        <v>0</v>
      </c>
      <c r="BI252" s="200">
        <f>IF(O252="nulová",K252,0)</f>
        <v>0</v>
      </c>
      <c r="BJ252" s="15" t="s">
        <v>86</v>
      </c>
      <c r="BK252" s="200">
        <f>ROUND(P252*H252,2)</f>
        <v>0</v>
      </c>
      <c r="BL252" s="15" t="s">
        <v>665</v>
      </c>
      <c r="BM252" s="199" t="s">
        <v>901</v>
      </c>
    </row>
    <row r="253" spans="1:65" s="12" customFormat="1" ht="22.9" customHeight="1">
      <c r="B253" s="170"/>
      <c r="C253" s="171"/>
      <c r="D253" s="172" t="s">
        <v>77</v>
      </c>
      <c r="E253" s="185" t="s">
        <v>689</v>
      </c>
      <c r="F253" s="185" t="s">
        <v>690</v>
      </c>
      <c r="G253" s="171"/>
      <c r="H253" s="171"/>
      <c r="I253" s="174"/>
      <c r="J253" s="174"/>
      <c r="K253" s="186">
        <f>BK253</f>
        <v>0</v>
      </c>
      <c r="L253" s="171"/>
      <c r="M253" s="176"/>
      <c r="N253" s="177"/>
      <c r="O253" s="178"/>
      <c r="P253" s="178"/>
      <c r="Q253" s="179">
        <f>SUM(Q254:Q255)</f>
        <v>0</v>
      </c>
      <c r="R253" s="179">
        <f>SUM(R254:R255)</f>
        <v>0</v>
      </c>
      <c r="S253" s="178"/>
      <c r="T253" s="180">
        <f>SUM(T254:T255)</f>
        <v>0</v>
      </c>
      <c r="U253" s="178"/>
      <c r="V253" s="180">
        <f>SUM(V254:V255)</f>
        <v>0</v>
      </c>
      <c r="W253" s="178"/>
      <c r="X253" s="181">
        <f>SUM(X254:X255)</f>
        <v>0</v>
      </c>
      <c r="AR253" s="182" t="s">
        <v>173</v>
      </c>
      <c r="AT253" s="183" t="s">
        <v>77</v>
      </c>
      <c r="AU253" s="183" t="s">
        <v>86</v>
      </c>
      <c r="AY253" s="182" t="s">
        <v>148</v>
      </c>
      <c r="BK253" s="184">
        <f>SUM(BK254:BK255)</f>
        <v>0</v>
      </c>
    </row>
    <row r="254" spans="1:65" s="2" customFormat="1" ht="24.2" customHeight="1">
      <c r="A254" s="32"/>
      <c r="B254" s="33"/>
      <c r="C254" s="187" t="s">
        <v>594</v>
      </c>
      <c r="D254" s="187" t="s">
        <v>151</v>
      </c>
      <c r="E254" s="188" t="s">
        <v>692</v>
      </c>
      <c r="F254" s="189" t="s">
        <v>693</v>
      </c>
      <c r="G254" s="190" t="s">
        <v>664</v>
      </c>
      <c r="H254" s="191">
        <v>1</v>
      </c>
      <c r="I254" s="192"/>
      <c r="J254" s="192"/>
      <c r="K254" s="193">
        <f>ROUND(P254*H254,2)</f>
        <v>0</v>
      </c>
      <c r="L254" s="189" t="s">
        <v>155</v>
      </c>
      <c r="M254" s="37"/>
      <c r="N254" s="194" t="s">
        <v>1</v>
      </c>
      <c r="O254" s="195" t="s">
        <v>41</v>
      </c>
      <c r="P254" s="196">
        <f>I254+J254</f>
        <v>0</v>
      </c>
      <c r="Q254" s="196">
        <f>ROUND(I254*H254,2)</f>
        <v>0</v>
      </c>
      <c r="R254" s="196">
        <f>ROUND(J254*H254,2)</f>
        <v>0</v>
      </c>
      <c r="S254" s="69"/>
      <c r="T254" s="197">
        <f>S254*H254</f>
        <v>0</v>
      </c>
      <c r="U254" s="197">
        <v>0</v>
      </c>
      <c r="V254" s="197">
        <f>U254*H254</f>
        <v>0</v>
      </c>
      <c r="W254" s="197">
        <v>0</v>
      </c>
      <c r="X254" s="198">
        <f>W254*H254</f>
        <v>0</v>
      </c>
      <c r="Y254" s="32"/>
      <c r="Z254" s="32"/>
      <c r="AA254" s="32"/>
      <c r="AB254" s="32"/>
      <c r="AC254" s="32"/>
      <c r="AD254" s="32"/>
      <c r="AE254" s="32"/>
      <c r="AR254" s="199" t="s">
        <v>665</v>
      </c>
      <c r="AT254" s="199" t="s">
        <v>151</v>
      </c>
      <c r="AU254" s="199" t="s">
        <v>88</v>
      </c>
      <c r="AY254" s="15" t="s">
        <v>148</v>
      </c>
      <c r="BE254" s="200">
        <f>IF(O254="základní",K254,0)</f>
        <v>0</v>
      </c>
      <c r="BF254" s="200">
        <f>IF(O254="snížená",K254,0)</f>
        <v>0</v>
      </c>
      <c r="BG254" s="200">
        <f>IF(O254="zákl. přenesená",K254,0)</f>
        <v>0</v>
      </c>
      <c r="BH254" s="200">
        <f>IF(O254="sníž. přenesená",K254,0)</f>
        <v>0</v>
      </c>
      <c r="BI254" s="200">
        <f>IF(O254="nulová",K254,0)</f>
        <v>0</v>
      </c>
      <c r="BJ254" s="15" t="s">
        <v>86</v>
      </c>
      <c r="BK254" s="200">
        <f>ROUND(P254*H254,2)</f>
        <v>0</v>
      </c>
      <c r="BL254" s="15" t="s">
        <v>665</v>
      </c>
      <c r="BM254" s="199" t="s">
        <v>902</v>
      </c>
    </row>
    <row r="255" spans="1:65" s="2" customFormat="1" ht="24.2" customHeight="1">
      <c r="A255" s="32"/>
      <c r="B255" s="33"/>
      <c r="C255" s="187" t="s">
        <v>598</v>
      </c>
      <c r="D255" s="187" t="s">
        <v>151</v>
      </c>
      <c r="E255" s="188" t="s">
        <v>696</v>
      </c>
      <c r="F255" s="189" t="s">
        <v>697</v>
      </c>
      <c r="G255" s="190" t="s">
        <v>664</v>
      </c>
      <c r="H255" s="191">
        <v>1</v>
      </c>
      <c r="I255" s="192"/>
      <c r="J255" s="192"/>
      <c r="K255" s="193">
        <f>ROUND(P255*H255,2)</f>
        <v>0</v>
      </c>
      <c r="L255" s="189" t="s">
        <v>155</v>
      </c>
      <c r="M255" s="37"/>
      <c r="N255" s="223" t="s">
        <v>1</v>
      </c>
      <c r="O255" s="224" t="s">
        <v>41</v>
      </c>
      <c r="P255" s="225">
        <f>I255+J255</f>
        <v>0</v>
      </c>
      <c r="Q255" s="225">
        <f>ROUND(I255*H255,2)</f>
        <v>0</v>
      </c>
      <c r="R255" s="225">
        <f>ROUND(J255*H255,2)</f>
        <v>0</v>
      </c>
      <c r="S255" s="226"/>
      <c r="T255" s="227">
        <f>S255*H255</f>
        <v>0</v>
      </c>
      <c r="U255" s="227">
        <v>0</v>
      </c>
      <c r="V255" s="227">
        <f>U255*H255</f>
        <v>0</v>
      </c>
      <c r="W255" s="227">
        <v>0</v>
      </c>
      <c r="X255" s="228">
        <f>W255*H255</f>
        <v>0</v>
      </c>
      <c r="Y255" s="32"/>
      <c r="Z255" s="32"/>
      <c r="AA255" s="32"/>
      <c r="AB255" s="32"/>
      <c r="AC255" s="32"/>
      <c r="AD255" s="32"/>
      <c r="AE255" s="32"/>
      <c r="AR255" s="199" t="s">
        <v>665</v>
      </c>
      <c r="AT255" s="199" t="s">
        <v>151</v>
      </c>
      <c r="AU255" s="199" t="s">
        <v>88</v>
      </c>
      <c r="AY255" s="15" t="s">
        <v>148</v>
      </c>
      <c r="BE255" s="200">
        <f>IF(O255="základní",K255,0)</f>
        <v>0</v>
      </c>
      <c r="BF255" s="200">
        <f>IF(O255="snížená",K255,0)</f>
        <v>0</v>
      </c>
      <c r="BG255" s="200">
        <f>IF(O255="zákl. přenesená",K255,0)</f>
        <v>0</v>
      </c>
      <c r="BH255" s="200">
        <f>IF(O255="sníž. přenesená",K255,0)</f>
        <v>0</v>
      </c>
      <c r="BI255" s="200">
        <f>IF(O255="nulová",K255,0)</f>
        <v>0</v>
      </c>
      <c r="BJ255" s="15" t="s">
        <v>86</v>
      </c>
      <c r="BK255" s="200">
        <f>ROUND(P255*H255,2)</f>
        <v>0</v>
      </c>
      <c r="BL255" s="15" t="s">
        <v>665</v>
      </c>
      <c r="BM255" s="199" t="s">
        <v>903</v>
      </c>
    </row>
    <row r="256" spans="1:65" s="2" customFormat="1" ht="6.95" customHeight="1">
      <c r="A256" s="32"/>
      <c r="B256" s="52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37"/>
      <c r="N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</row>
  </sheetData>
  <sheetProtection algorithmName="SHA-512" hashValue="CB3K1gDszsQdAc1lT6ZOyAmtNq3/XPZo2i9Do0DXUsRCb9SLpudSYxe10Ax+Yqm0li8MxSvojC7YEqE5xW+FwA==" saltValue="GriZO8MsqSzXQp7JQeAO1Pk6D+wQnxWey7/WA35w/wtDYqOg/IQq1XuwNXYRgaYQkCQrkzr0m0kdf8QgnrR8Ng==" spinCount="100000" sheet="1" objects="1" scenarios="1" formatColumns="0" formatRows="0" autoFilter="0"/>
  <autoFilter ref="C128:L255" xr:uid="{00000000-0009-0000-0000-000002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5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94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904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ROUND((SUM(BE129:BE249)),  2)</f>
        <v>0</v>
      </c>
      <c r="G35" s="32"/>
      <c r="H35" s="32"/>
      <c r="I35" s="123">
        <v>0.21</v>
      </c>
      <c r="J35" s="32"/>
      <c r="K35" s="118">
        <f>ROUND(((SUM(BE129:BE249))*I35),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ROUND((SUM(BF129:BF249)),  2)</f>
        <v>0</v>
      </c>
      <c r="G36" s="32"/>
      <c r="H36" s="32"/>
      <c r="I36" s="123">
        <v>0.15</v>
      </c>
      <c r="J36" s="32"/>
      <c r="K36" s="118">
        <f>ROUND(((SUM(BF129:BF249))*I36),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ROUND((SUM(BG129:BG249)),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ROUND((SUM(BH129:BH249)),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ROUND((SUM(BI129:BI249)),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02K2023_3 - Elektroinstalace 2.NP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Q144</f>
        <v>0</v>
      </c>
      <c r="J100" s="156">
        <f>R144</f>
        <v>0</v>
      </c>
      <c r="K100" s="156">
        <f>K144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Q147</f>
        <v>0</v>
      </c>
      <c r="J101" s="150">
        <f>R147</f>
        <v>0</v>
      </c>
      <c r="K101" s="150">
        <f>K147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Q148</f>
        <v>0</v>
      </c>
      <c r="J102" s="156">
        <f>R148</f>
        <v>0</v>
      </c>
      <c r="K102" s="156">
        <f>K148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Q232</f>
        <v>0</v>
      </c>
      <c r="J103" s="150">
        <f>R232</f>
        <v>0</v>
      </c>
      <c r="K103" s="150">
        <f>K232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Q237</f>
        <v>0</v>
      </c>
      <c r="J104" s="150">
        <f>R237</f>
        <v>0</v>
      </c>
      <c r="K104" s="150">
        <f>K237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Q238</f>
        <v>0</v>
      </c>
      <c r="J105" s="156">
        <f>R238</f>
        <v>0</v>
      </c>
      <c r="K105" s="156">
        <f>K238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Q240</f>
        <v>0</v>
      </c>
      <c r="J106" s="156">
        <f>R240</f>
        <v>0</v>
      </c>
      <c r="K106" s="156">
        <f>K240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Q243</f>
        <v>0</v>
      </c>
      <c r="J107" s="156">
        <f>R243</f>
        <v>0</v>
      </c>
      <c r="K107" s="156">
        <f>K243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Q245</f>
        <v>0</v>
      </c>
      <c r="J108" s="156">
        <f>R245</f>
        <v>0</v>
      </c>
      <c r="K108" s="156">
        <f>K245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Q247</f>
        <v>0</v>
      </c>
      <c r="J109" s="156">
        <f>R247</f>
        <v>0</v>
      </c>
      <c r="K109" s="156">
        <f>K247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7" t="str">
        <f>E7</f>
        <v>Obchodní akademie Český Těšín</v>
      </c>
      <c r="F119" s="278"/>
      <c r="G119" s="278"/>
      <c r="H119" s="278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29" t="str">
        <f>E9</f>
        <v>02K2023_3 - Elektroinstalace 2.NP</v>
      </c>
      <c r="F121" s="279"/>
      <c r="G121" s="279"/>
      <c r="H121" s="279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12. 4. 2023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Q130+Q147+Q232+Q237</f>
        <v>0</v>
      </c>
      <c r="R129" s="166">
        <f>R130+R147+R232+R237</f>
        <v>0</v>
      </c>
      <c r="S129" s="77"/>
      <c r="T129" s="167">
        <f>T130+T147+T232+T237</f>
        <v>0</v>
      </c>
      <c r="U129" s="77"/>
      <c r="V129" s="167">
        <f>V130+V147+V232+V237</f>
        <v>1.7201249999999999</v>
      </c>
      <c r="W129" s="77"/>
      <c r="X129" s="168">
        <f>X130+X147+X232+X237</f>
        <v>1.8119960000000002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BK130+BK147+BK232+BK237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Q131+Q134+Q144</f>
        <v>0</v>
      </c>
      <c r="R130" s="179">
        <f>R131+R134+R144</f>
        <v>0</v>
      </c>
      <c r="S130" s="178"/>
      <c r="T130" s="180">
        <f>T131+T134+T144</f>
        <v>0</v>
      </c>
      <c r="U130" s="178"/>
      <c r="V130" s="180">
        <f>V131+V134+V144</f>
        <v>1.44075</v>
      </c>
      <c r="W130" s="178"/>
      <c r="X130" s="181">
        <f>X131+X134+X144</f>
        <v>1.6850000000000003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BK131+BK134+BK144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1.4365999999999999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11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0.61599999999999999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905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22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0.8206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906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SUM(Q135:Q143)</f>
        <v>0</v>
      </c>
      <c r="R134" s="179">
        <f>SUM(R135:R143)</f>
        <v>0</v>
      </c>
      <c r="S134" s="178"/>
      <c r="T134" s="180">
        <f>SUM(T135:T143)</f>
        <v>0</v>
      </c>
      <c r="U134" s="178"/>
      <c r="V134" s="180">
        <f>SUM(V135:V143)</f>
        <v>4.15E-3</v>
      </c>
      <c r="W134" s="178"/>
      <c r="X134" s="181">
        <f>SUM(X135:X143)</f>
        <v>1.6850000000000003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SUM(BK135:BK143)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375</v>
      </c>
      <c r="I135" s="192"/>
      <c r="J135" s="192"/>
      <c r="K135" s="193">
        <f t="shared" ref="K135:K143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3" si="2">I135+J135</f>
        <v>0</v>
      </c>
      <c r="Q135" s="196">
        <f t="shared" ref="Q135:Q143" si="3">ROUND(I135*H135,2)</f>
        <v>0</v>
      </c>
      <c r="R135" s="196">
        <f t="shared" ref="R135:R143" si="4">ROUND(J135*H135,2)</f>
        <v>0</v>
      </c>
      <c r="S135" s="69"/>
      <c r="T135" s="197">
        <f t="shared" ref="T135:T143" si="5">S135*H135</f>
        <v>0</v>
      </c>
      <c r="U135" s="197">
        <v>1.0000000000000001E-5</v>
      </c>
      <c r="V135" s="197">
        <f t="shared" ref="V135:V143" si="6">U135*H135</f>
        <v>3.7500000000000003E-3</v>
      </c>
      <c r="W135" s="197">
        <v>2E-3</v>
      </c>
      <c r="X135" s="198">
        <f t="shared" ref="X135:X143" si="7">W135*H135</f>
        <v>0.75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3" si="8">IF(O135="základní",K135,0)</f>
        <v>0</v>
      </c>
      <c r="BF135" s="200">
        <f t="shared" ref="BF135:BF143" si="9">IF(O135="snížená",K135,0)</f>
        <v>0</v>
      </c>
      <c r="BG135" s="200">
        <f t="shared" ref="BG135:BG143" si="10">IF(O135="zákl. přenesená",K135,0)</f>
        <v>0</v>
      </c>
      <c r="BH135" s="200">
        <f t="shared" ref="BH135:BH143" si="11">IF(O135="sníž. přenesená",K135,0)</f>
        <v>0</v>
      </c>
      <c r="BI135" s="200">
        <f t="shared" ref="BI135:BI143" si="12">IF(O135="nulová",K135,0)</f>
        <v>0</v>
      </c>
      <c r="BJ135" s="15" t="s">
        <v>86</v>
      </c>
      <c r="BK135" s="200">
        <f t="shared" ref="BK135:BK143" si="13">ROUND(P135*H135,2)</f>
        <v>0</v>
      </c>
      <c r="BL135" s="15" t="s">
        <v>167</v>
      </c>
      <c r="BM135" s="199" t="s">
        <v>907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703</v>
      </c>
      <c r="F136" s="189" t="s">
        <v>704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908</v>
      </c>
    </row>
    <row r="137" spans="1:65" s="2" customFormat="1" ht="44.25" customHeight="1">
      <c r="A137" s="32"/>
      <c r="B137" s="33"/>
      <c r="C137" s="187" t="s">
        <v>173</v>
      </c>
      <c r="D137" s="187" t="s">
        <v>151</v>
      </c>
      <c r="E137" s="188" t="s">
        <v>169</v>
      </c>
      <c r="F137" s="189" t="s">
        <v>170</v>
      </c>
      <c r="G137" s="190" t="s">
        <v>171</v>
      </c>
      <c r="H137" s="191">
        <v>430</v>
      </c>
      <c r="I137" s="192"/>
      <c r="J137" s="192"/>
      <c r="K137" s="193">
        <f t="shared" si="1"/>
        <v>0</v>
      </c>
      <c r="L137" s="189" t="s">
        <v>155</v>
      </c>
      <c r="M137" s="37"/>
      <c r="N137" s="194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0</v>
      </c>
      <c r="V137" s="197">
        <f t="shared" si="6"/>
        <v>0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156</v>
      </c>
      <c r="AT137" s="199" t="s">
        <v>151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156</v>
      </c>
      <c r="BM137" s="199" t="s">
        <v>909</v>
      </c>
    </row>
    <row r="138" spans="1:65" s="2" customFormat="1" ht="55.5" customHeight="1">
      <c r="A138" s="32"/>
      <c r="B138" s="33"/>
      <c r="C138" s="187" t="s">
        <v>149</v>
      </c>
      <c r="D138" s="187" t="s">
        <v>151</v>
      </c>
      <c r="E138" s="188" t="s">
        <v>174</v>
      </c>
      <c r="F138" s="189" t="s">
        <v>175</v>
      </c>
      <c r="G138" s="190" t="s">
        <v>171</v>
      </c>
      <c r="H138" s="191">
        <v>8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1E-3</v>
      </c>
      <c r="X138" s="198">
        <f t="shared" si="7"/>
        <v>8.0000000000000002E-3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910</v>
      </c>
    </row>
    <row r="139" spans="1:65" s="2" customFormat="1" ht="55.5" customHeight="1">
      <c r="A139" s="32"/>
      <c r="B139" s="33"/>
      <c r="C139" s="187" t="s">
        <v>180</v>
      </c>
      <c r="D139" s="187" t="s">
        <v>151</v>
      </c>
      <c r="E139" s="188" t="s">
        <v>177</v>
      </c>
      <c r="F139" s="189" t="s">
        <v>178</v>
      </c>
      <c r="G139" s="190" t="s">
        <v>171</v>
      </c>
      <c r="H139" s="191">
        <v>5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2E-3</v>
      </c>
      <c r="X139" s="198">
        <f t="shared" si="7"/>
        <v>0.01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911</v>
      </c>
    </row>
    <row r="140" spans="1:65" s="2" customFormat="1" ht="55.5" customHeight="1">
      <c r="A140" s="32"/>
      <c r="B140" s="33"/>
      <c r="C140" s="187" t="s">
        <v>184</v>
      </c>
      <c r="D140" s="187" t="s">
        <v>151</v>
      </c>
      <c r="E140" s="188" t="s">
        <v>181</v>
      </c>
      <c r="F140" s="189" t="s">
        <v>182</v>
      </c>
      <c r="G140" s="190" t="s">
        <v>171</v>
      </c>
      <c r="H140" s="191">
        <v>23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4.5999999999999999E-2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912</v>
      </c>
    </row>
    <row r="141" spans="1:65" s="2" customFormat="1" ht="44.25" customHeight="1">
      <c r="A141" s="32"/>
      <c r="B141" s="33"/>
      <c r="C141" s="187" t="s">
        <v>161</v>
      </c>
      <c r="D141" s="187" t="s">
        <v>151</v>
      </c>
      <c r="E141" s="188" t="s">
        <v>710</v>
      </c>
      <c r="F141" s="189" t="s">
        <v>711</v>
      </c>
      <c r="G141" s="190" t="s">
        <v>171</v>
      </c>
      <c r="H141" s="191">
        <v>2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2.5000000000000001E-2</v>
      </c>
      <c r="X141" s="198">
        <f t="shared" si="7"/>
        <v>0.05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913</v>
      </c>
    </row>
    <row r="142" spans="1:65" s="2" customFormat="1" ht="37.9" customHeight="1">
      <c r="A142" s="32"/>
      <c r="B142" s="33"/>
      <c r="C142" s="187" t="s">
        <v>194</v>
      </c>
      <c r="D142" s="187" t="s">
        <v>151</v>
      </c>
      <c r="E142" s="188" t="s">
        <v>185</v>
      </c>
      <c r="F142" s="189" t="s">
        <v>186</v>
      </c>
      <c r="G142" s="190" t="s">
        <v>187</v>
      </c>
      <c r="H142" s="191">
        <v>0.37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1.8</v>
      </c>
      <c r="X142" s="198">
        <f t="shared" si="7"/>
        <v>0.66600000000000004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914</v>
      </c>
    </row>
    <row r="143" spans="1:65" s="2" customFormat="1" ht="44.25" customHeight="1">
      <c r="A143" s="32"/>
      <c r="B143" s="33"/>
      <c r="C143" s="187" t="s">
        <v>199</v>
      </c>
      <c r="D143" s="187" t="s">
        <v>151</v>
      </c>
      <c r="E143" s="188" t="s">
        <v>189</v>
      </c>
      <c r="F143" s="189" t="s">
        <v>190</v>
      </c>
      <c r="G143" s="190" t="s">
        <v>171</v>
      </c>
      <c r="H143" s="191">
        <v>95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1E-3</v>
      </c>
      <c r="X143" s="198">
        <f t="shared" si="7"/>
        <v>9.5000000000000001E-2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915</v>
      </c>
    </row>
    <row r="144" spans="1:65" s="12" customFormat="1" ht="22.9" customHeight="1">
      <c r="B144" s="170"/>
      <c r="C144" s="171"/>
      <c r="D144" s="172" t="s">
        <v>77</v>
      </c>
      <c r="E144" s="185" t="s">
        <v>192</v>
      </c>
      <c r="F144" s="185" t="s">
        <v>193</v>
      </c>
      <c r="G144" s="171"/>
      <c r="H144" s="171"/>
      <c r="I144" s="174"/>
      <c r="J144" s="174"/>
      <c r="K144" s="186">
        <f>BK144</f>
        <v>0</v>
      </c>
      <c r="L144" s="171"/>
      <c r="M144" s="176"/>
      <c r="N144" s="177"/>
      <c r="O144" s="178"/>
      <c r="P144" s="178"/>
      <c r="Q144" s="179">
        <f>SUM(Q145:Q146)</f>
        <v>0</v>
      </c>
      <c r="R144" s="179">
        <f>SUM(R145:R146)</f>
        <v>0</v>
      </c>
      <c r="S144" s="178"/>
      <c r="T144" s="180">
        <f>SUM(T145:T146)</f>
        <v>0</v>
      </c>
      <c r="U144" s="178"/>
      <c r="V144" s="180">
        <f>SUM(V145:V146)</f>
        <v>0</v>
      </c>
      <c r="W144" s="178"/>
      <c r="X144" s="181">
        <f>SUM(X145:X146)</f>
        <v>0</v>
      </c>
      <c r="AR144" s="182" t="s">
        <v>86</v>
      </c>
      <c r="AT144" s="183" t="s">
        <v>77</v>
      </c>
      <c r="AU144" s="183" t="s">
        <v>86</v>
      </c>
      <c r="AY144" s="182" t="s">
        <v>148</v>
      </c>
      <c r="BK144" s="184">
        <f>SUM(BK145:BK146)</f>
        <v>0</v>
      </c>
    </row>
    <row r="145" spans="1:65" s="2" customFormat="1" ht="37.9" customHeight="1">
      <c r="A145" s="32"/>
      <c r="B145" s="33"/>
      <c r="C145" s="187" t="s">
        <v>207</v>
      </c>
      <c r="D145" s="187" t="s">
        <v>151</v>
      </c>
      <c r="E145" s="188" t="s">
        <v>195</v>
      </c>
      <c r="F145" s="189" t="s">
        <v>196</v>
      </c>
      <c r="G145" s="190" t="s">
        <v>197</v>
      </c>
      <c r="H145" s="191">
        <v>1.002</v>
      </c>
      <c r="I145" s="192"/>
      <c r="J145" s="192"/>
      <c r="K145" s="193">
        <f>ROUND(P145*H145,2)</f>
        <v>0</v>
      </c>
      <c r="L145" s="189" t="s">
        <v>155</v>
      </c>
      <c r="M145" s="37"/>
      <c r="N145" s="194" t="s">
        <v>1</v>
      </c>
      <c r="O145" s="195" t="s">
        <v>41</v>
      </c>
      <c r="P145" s="196">
        <f>I145+J145</f>
        <v>0</v>
      </c>
      <c r="Q145" s="196">
        <f>ROUND(I145*H145,2)</f>
        <v>0</v>
      </c>
      <c r="R145" s="196">
        <f>ROUND(J145*H145,2)</f>
        <v>0</v>
      </c>
      <c r="S145" s="69"/>
      <c r="T145" s="197">
        <f>S145*H145</f>
        <v>0</v>
      </c>
      <c r="U145" s="197">
        <v>0</v>
      </c>
      <c r="V145" s="197">
        <f>U145*H145</f>
        <v>0</v>
      </c>
      <c r="W145" s="197">
        <v>0</v>
      </c>
      <c r="X145" s="198">
        <f>W145*H145</f>
        <v>0</v>
      </c>
      <c r="Y145" s="32"/>
      <c r="Z145" s="32"/>
      <c r="AA145" s="32"/>
      <c r="AB145" s="32"/>
      <c r="AC145" s="32"/>
      <c r="AD145" s="32"/>
      <c r="AE145" s="32"/>
      <c r="AR145" s="199" t="s">
        <v>156</v>
      </c>
      <c r="AT145" s="199" t="s">
        <v>151</v>
      </c>
      <c r="AU145" s="199" t="s">
        <v>88</v>
      </c>
      <c r="AY145" s="15" t="s">
        <v>148</v>
      </c>
      <c r="BE145" s="200">
        <f>IF(O145="základní",K145,0)</f>
        <v>0</v>
      </c>
      <c r="BF145" s="200">
        <f>IF(O145="snížená",K145,0)</f>
        <v>0</v>
      </c>
      <c r="BG145" s="200">
        <f>IF(O145="zákl. přenesená",K145,0)</f>
        <v>0</v>
      </c>
      <c r="BH145" s="200">
        <f>IF(O145="sníž. přenesená",K145,0)</f>
        <v>0</v>
      </c>
      <c r="BI145" s="200">
        <f>IF(O145="nulová",K145,0)</f>
        <v>0</v>
      </c>
      <c r="BJ145" s="15" t="s">
        <v>86</v>
      </c>
      <c r="BK145" s="200">
        <f>ROUND(P145*H145,2)</f>
        <v>0</v>
      </c>
      <c r="BL145" s="15" t="s">
        <v>156</v>
      </c>
      <c r="BM145" s="199" t="s">
        <v>916</v>
      </c>
    </row>
    <row r="146" spans="1:65" s="2" customFormat="1" ht="44.25" customHeight="1">
      <c r="A146" s="32"/>
      <c r="B146" s="33"/>
      <c r="C146" s="187" t="s">
        <v>212</v>
      </c>
      <c r="D146" s="187" t="s">
        <v>151</v>
      </c>
      <c r="E146" s="188" t="s">
        <v>200</v>
      </c>
      <c r="F146" s="189" t="s">
        <v>201</v>
      </c>
      <c r="G146" s="190" t="s">
        <v>197</v>
      </c>
      <c r="H146" s="191">
        <v>0.44600000000000001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917</v>
      </c>
    </row>
    <row r="147" spans="1:65" s="12" customFormat="1" ht="25.9" customHeight="1">
      <c r="B147" s="170"/>
      <c r="C147" s="171"/>
      <c r="D147" s="172" t="s">
        <v>77</v>
      </c>
      <c r="E147" s="173" t="s">
        <v>203</v>
      </c>
      <c r="F147" s="173" t="s">
        <v>204</v>
      </c>
      <c r="G147" s="171"/>
      <c r="H147" s="171"/>
      <c r="I147" s="174"/>
      <c r="J147" s="174"/>
      <c r="K147" s="175">
        <f>BK147</f>
        <v>0</v>
      </c>
      <c r="L147" s="171"/>
      <c r="M147" s="176"/>
      <c r="N147" s="177"/>
      <c r="O147" s="178"/>
      <c r="P147" s="178"/>
      <c r="Q147" s="179">
        <f>Q148</f>
        <v>0</v>
      </c>
      <c r="R147" s="179">
        <f>R148</f>
        <v>0</v>
      </c>
      <c r="S147" s="178"/>
      <c r="T147" s="180">
        <f>T148</f>
        <v>0</v>
      </c>
      <c r="U147" s="178"/>
      <c r="V147" s="180">
        <f>V148</f>
        <v>0.27937499999999998</v>
      </c>
      <c r="W147" s="178"/>
      <c r="X147" s="181">
        <f>X148</f>
        <v>0.126996</v>
      </c>
      <c r="AR147" s="182" t="s">
        <v>88</v>
      </c>
      <c r="AT147" s="183" t="s">
        <v>77</v>
      </c>
      <c r="AU147" s="183" t="s">
        <v>78</v>
      </c>
      <c r="AY147" s="182" t="s">
        <v>148</v>
      </c>
      <c r="BK147" s="184">
        <f>BK148</f>
        <v>0</v>
      </c>
    </row>
    <row r="148" spans="1:65" s="12" customFormat="1" ht="22.9" customHeight="1">
      <c r="B148" s="170"/>
      <c r="C148" s="171"/>
      <c r="D148" s="172" t="s">
        <v>77</v>
      </c>
      <c r="E148" s="185" t="s">
        <v>205</v>
      </c>
      <c r="F148" s="185" t="s">
        <v>206</v>
      </c>
      <c r="G148" s="171"/>
      <c r="H148" s="171"/>
      <c r="I148" s="174"/>
      <c r="J148" s="174"/>
      <c r="K148" s="186">
        <f>BK148</f>
        <v>0</v>
      </c>
      <c r="L148" s="171"/>
      <c r="M148" s="176"/>
      <c r="N148" s="177"/>
      <c r="O148" s="178"/>
      <c r="P148" s="178"/>
      <c r="Q148" s="179">
        <f>SUM(Q149:Q231)</f>
        <v>0</v>
      </c>
      <c r="R148" s="179">
        <f>SUM(R149:R231)</f>
        <v>0</v>
      </c>
      <c r="S148" s="178"/>
      <c r="T148" s="180">
        <f>SUM(T149:T231)</f>
        <v>0</v>
      </c>
      <c r="U148" s="178"/>
      <c r="V148" s="180">
        <f>SUM(V149:V231)</f>
        <v>0.27937499999999998</v>
      </c>
      <c r="W148" s="178"/>
      <c r="X148" s="181">
        <f>SUM(X149:X231)</f>
        <v>0.126996</v>
      </c>
      <c r="AR148" s="182" t="s">
        <v>88</v>
      </c>
      <c r="AT148" s="183" t="s">
        <v>77</v>
      </c>
      <c r="AU148" s="183" t="s">
        <v>86</v>
      </c>
      <c r="AY148" s="182" t="s">
        <v>148</v>
      </c>
      <c r="BK148" s="184">
        <f>SUM(BK149:BK231)</f>
        <v>0</v>
      </c>
    </row>
    <row r="149" spans="1:65" s="2" customFormat="1" ht="16.5" customHeight="1">
      <c r="A149" s="32"/>
      <c r="B149" s="33"/>
      <c r="C149" s="201" t="s">
        <v>220</v>
      </c>
      <c r="D149" s="201" t="s">
        <v>213</v>
      </c>
      <c r="E149" s="202" t="s">
        <v>637</v>
      </c>
      <c r="F149" s="203" t="s">
        <v>638</v>
      </c>
      <c r="G149" s="204" t="s">
        <v>171</v>
      </c>
      <c r="H149" s="205">
        <v>2</v>
      </c>
      <c r="I149" s="206"/>
      <c r="J149" s="207"/>
      <c r="K149" s="208">
        <f t="shared" ref="K149:K155" si="14">ROUND(P149*H149,2)</f>
        <v>0</v>
      </c>
      <c r="L149" s="203" t="s">
        <v>1</v>
      </c>
      <c r="M149" s="209"/>
      <c r="N149" s="210" t="s">
        <v>1</v>
      </c>
      <c r="O149" s="195" t="s">
        <v>41</v>
      </c>
      <c r="P149" s="196">
        <f t="shared" ref="P149:P155" si="15">I149+J149</f>
        <v>0</v>
      </c>
      <c r="Q149" s="196">
        <f t="shared" ref="Q149:Q155" si="16">ROUND(I149*H149,2)</f>
        <v>0</v>
      </c>
      <c r="R149" s="196">
        <f t="shared" ref="R149:R155" si="17">ROUND(J149*H149,2)</f>
        <v>0</v>
      </c>
      <c r="S149" s="69"/>
      <c r="T149" s="197">
        <f t="shared" ref="T149:T155" si="18">S149*H149</f>
        <v>0</v>
      </c>
      <c r="U149" s="197">
        <v>0</v>
      </c>
      <c r="V149" s="197">
        <f t="shared" ref="V149:V155" si="19">U149*H149</f>
        <v>0</v>
      </c>
      <c r="W149" s="197">
        <v>0</v>
      </c>
      <c r="X149" s="198">
        <f t="shared" ref="X149:X155" si="20">W149*H149</f>
        <v>0</v>
      </c>
      <c r="Y149" s="32"/>
      <c r="Z149" s="32"/>
      <c r="AA149" s="32"/>
      <c r="AB149" s="32"/>
      <c r="AC149" s="32"/>
      <c r="AD149" s="32"/>
      <c r="AE149" s="32"/>
      <c r="AR149" s="199" t="s">
        <v>423</v>
      </c>
      <c r="AT149" s="199" t="s">
        <v>213</v>
      </c>
      <c r="AU149" s="199" t="s">
        <v>88</v>
      </c>
      <c r="AY149" s="15" t="s">
        <v>148</v>
      </c>
      <c r="BE149" s="200">
        <f t="shared" ref="BE149:BE155" si="21">IF(O149="základní",K149,0)</f>
        <v>0</v>
      </c>
      <c r="BF149" s="200">
        <f t="shared" ref="BF149:BF155" si="22">IF(O149="snížená",K149,0)</f>
        <v>0</v>
      </c>
      <c r="BG149" s="200">
        <f t="shared" ref="BG149:BG155" si="23">IF(O149="zákl. přenesená",K149,0)</f>
        <v>0</v>
      </c>
      <c r="BH149" s="200">
        <f t="shared" ref="BH149:BH155" si="24">IF(O149="sníž. přenesená",K149,0)</f>
        <v>0</v>
      </c>
      <c r="BI149" s="200">
        <f t="shared" ref="BI149:BI155" si="25">IF(O149="nulová",K149,0)</f>
        <v>0</v>
      </c>
      <c r="BJ149" s="15" t="s">
        <v>86</v>
      </c>
      <c r="BK149" s="200">
        <f t="shared" ref="BK149:BK155" si="26">ROUND(P149*H149,2)</f>
        <v>0</v>
      </c>
      <c r="BL149" s="15" t="s">
        <v>423</v>
      </c>
      <c r="BM149" s="199" t="s">
        <v>918</v>
      </c>
    </row>
    <row r="150" spans="1:65" s="2" customFormat="1" ht="33" customHeight="1">
      <c r="A150" s="32"/>
      <c r="B150" s="33"/>
      <c r="C150" s="187" t="s">
        <v>9</v>
      </c>
      <c r="D150" s="187" t="s">
        <v>151</v>
      </c>
      <c r="E150" s="188" t="s">
        <v>243</v>
      </c>
      <c r="F150" s="189" t="s">
        <v>244</v>
      </c>
      <c r="G150" s="190" t="s">
        <v>171</v>
      </c>
      <c r="H150" s="191">
        <v>2</v>
      </c>
      <c r="I150" s="192"/>
      <c r="J150" s="192"/>
      <c r="K150" s="193">
        <f t="shared" si="14"/>
        <v>0</v>
      </c>
      <c r="L150" s="189" t="s">
        <v>155</v>
      </c>
      <c r="M150" s="37"/>
      <c r="N150" s="194" t="s">
        <v>1</v>
      </c>
      <c r="O150" s="195" t="s">
        <v>41</v>
      </c>
      <c r="P150" s="196">
        <f t="shared" si="15"/>
        <v>0</v>
      </c>
      <c r="Q150" s="196">
        <f t="shared" si="16"/>
        <v>0</v>
      </c>
      <c r="R150" s="196">
        <f t="shared" si="17"/>
        <v>0</v>
      </c>
      <c r="S150" s="69"/>
      <c r="T150" s="197">
        <f t="shared" si="18"/>
        <v>0</v>
      </c>
      <c r="U150" s="197">
        <v>0</v>
      </c>
      <c r="V150" s="197">
        <f t="shared" si="19"/>
        <v>0</v>
      </c>
      <c r="W150" s="197">
        <v>0.02</v>
      </c>
      <c r="X150" s="198">
        <f t="shared" si="20"/>
        <v>0.04</v>
      </c>
      <c r="Y150" s="32"/>
      <c r="Z150" s="32"/>
      <c r="AA150" s="32"/>
      <c r="AB150" s="32"/>
      <c r="AC150" s="32"/>
      <c r="AD150" s="32"/>
      <c r="AE150" s="32"/>
      <c r="AR150" s="199" t="s">
        <v>156</v>
      </c>
      <c r="AT150" s="199" t="s">
        <v>151</v>
      </c>
      <c r="AU150" s="199" t="s">
        <v>88</v>
      </c>
      <c r="AY150" s="15" t="s">
        <v>148</v>
      </c>
      <c r="BE150" s="200">
        <f t="shared" si="21"/>
        <v>0</v>
      </c>
      <c r="BF150" s="200">
        <f t="shared" si="22"/>
        <v>0</v>
      </c>
      <c r="BG150" s="200">
        <f t="shared" si="23"/>
        <v>0</v>
      </c>
      <c r="BH150" s="200">
        <f t="shared" si="24"/>
        <v>0</v>
      </c>
      <c r="BI150" s="200">
        <f t="shared" si="25"/>
        <v>0</v>
      </c>
      <c r="BJ150" s="15" t="s">
        <v>86</v>
      </c>
      <c r="BK150" s="200">
        <f t="shared" si="26"/>
        <v>0</v>
      </c>
      <c r="BL150" s="15" t="s">
        <v>156</v>
      </c>
      <c r="BM150" s="199" t="s">
        <v>919</v>
      </c>
    </row>
    <row r="151" spans="1:65" s="2" customFormat="1" ht="44.25" customHeight="1">
      <c r="A151" s="32"/>
      <c r="B151" s="33"/>
      <c r="C151" s="187" t="s">
        <v>210</v>
      </c>
      <c r="D151" s="187" t="s">
        <v>151</v>
      </c>
      <c r="E151" s="188" t="s">
        <v>254</v>
      </c>
      <c r="F151" s="189" t="s">
        <v>255</v>
      </c>
      <c r="G151" s="190" t="s">
        <v>171</v>
      </c>
      <c r="H151" s="191">
        <v>20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4.8000000000000001E-5</v>
      </c>
      <c r="X151" s="198">
        <f t="shared" si="20"/>
        <v>9.6000000000000002E-4</v>
      </c>
      <c r="Y151" s="32"/>
      <c r="Z151" s="32"/>
      <c r="AA151" s="32"/>
      <c r="AB151" s="32"/>
      <c r="AC151" s="32"/>
      <c r="AD151" s="32"/>
      <c r="AE151" s="32"/>
      <c r="AR151" s="199" t="s">
        <v>210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210</v>
      </c>
      <c r="BM151" s="199" t="s">
        <v>920</v>
      </c>
    </row>
    <row r="152" spans="1:65" s="2" customFormat="1" ht="44.25" customHeight="1">
      <c r="A152" s="32"/>
      <c r="B152" s="33"/>
      <c r="C152" s="187" t="s">
        <v>230</v>
      </c>
      <c r="D152" s="187" t="s">
        <v>151</v>
      </c>
      <c r="E152" s="188" t="s">
        <v>258</v>
      </c>
      <c r="F152" s="189" t="s">
        <v>259</v>
      </c>
      <c r="G152" s="190" t="s">
        <v>171</v>
      </c>
      <c r="H152" s="191">
        <v>32</v>
      </c>
      <c r="I152" s="192"/>
      <c r="J152" s="192"/>
      <c r="K152" s="193">
        <f t="shared" si="14"/>
        <v>0</v>
      </c>
      <c r="L152" s="189" t="s">
        <v>155</v>
      </c>
      <c r="M152" s="37"/>
      <c r="N152" s="194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4.8000000000000001E-5</v>
      </c>
      <c r="X152" s="198">
        <f t="shared" si="20"/>
        <v>1.536E-3</v>
      </c>
      <c r="Y152" s="32"/>
      <c r="Z152" s="32"/>
      <c r="AA152" s="32"/>
      <c r="AB152" s="32"/>
      <c r="AC152" s="32"/>
      <c r="AD152" s="32"/>
      <c r="AE152" s="32"/>
      <c r="AR152" s="199" t="s">
        <v>210</v>
      </c>
      <c r="AT152" s="199" t="s">
        <v>151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210</v>
      </c>
      <c r="BM152" s="199" t="s">
        <v>921</v>
      </c>
    </row>
    <row r="153" spans="1:65" s="2" customFormat="1" ht="37.9" customHeight="1">
      <c r="A153" s="32"/>
      <c r="B153" s="33"/>
      <c r="C153" s="187" t="s">
        <v>234</v>
      </c>
      <c r="D153" s="187" t="s">
        <v>151</v>
      </c>
      <c r="E153" s="188" t="s">
        <v>246</v>
      </c>
      <c r="F153" s="189" t="s">
        <v>247</v>
      </c>
      <c r="G153" s="190" t="s">
        <v>171</v>
      </c>
      <c r="H153" s="191">
        <v>65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1.2999999999999999E-3</v>
      </c>
      <c r="X153" s="198">
        <f t="shared" si="20"/>
        <v>8.4499999999999992E-2</v>
      </c>
      <c r="Y153" s="32"/>
      <c r="Z153" s="32"/>
      <c r="AA153" s="32"/>
      <c r="AB153" s="32"/>
      <c r="AC153" s="32"/>
      <c r="AD153" s="32"/>
      <c r="AE153" s="32"/>
      <c r="AR153" s="199" t="s">
        <v>210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210</v>
      </c>
      <c r="BM153" s="199" t="s">
        <v>922</v>
      </c>
    </row>
    <row r="154" spans="1:65" s="2" customFormat="1" ht="49.15" customHeight="1">
      <c r="A154" s="32"/>
      <c r="B154" s="33"/>
      <c r="C154" s="187" t="s">
        <v>238</v>
      </c>
      <c r="D154" s="187" t="s">
        <v>151</v>
      </c>
      <c r="E154" s="188" t="s">
        <v>616</v>
      </c>
      <c r="F154" s="189" t="s">
        <v>617</v>
      </c>
      <c r="G154" s="190" t="s">
        <v>166</v>
      </c>
      <c r="H154" s="191">
        <v>500</v>
      </c>
      <c r="I154" s="192"/>
      <c r="J154" s="192"/>
      <c r="K154" s="193">
        <f t="shared" si="14"/>
        <v>0</v>
      </c>
      <c r="L154" s="189" t="s">
        <v>155</v>
      </c>
      <c r="M154" s="37"/>
      <c r="N154" s="194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167</v>
      </c>
      <c r="AT154" s="199" t="s">
        <v>151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167</v>
      </c>
      <c r="BM154" s="199" t="s">
        <v>923</v>
      </c>
    </row>
    <row r="155" spans="1:65" s="2" customFormat="1" ht="16.5" customHeight="1">
      <c r="A155" s="32"/>
      <c r="B155" s="33"/>
      <c r="C155" s="201" t="s">
        <v>242</v>
      </c>
      <c r="D155" s="201" t="s">
        <v>213</v>
      </c>
      <c r="E155" s="202" t="s">
        <v>620</v>
      </c>
      <c r="F155" s="203" t="s">
        <v>621</v>
      </c>
      <c r="G155" s="204" t="s">
        <v>166</v>
      </c>
      <c r="H155" s="205">
        <v>550</v>
      </c>
      <c r="I155" s="206"/>
      <c r="J155" s="207"/>
      <c r="K155" s="208">
        <f t="shared" si="14"/>
        <v>0</v>
      </c>
      <c r="L155" s="203" t="s">
        <v>1</v>
      </c>
      <c r="M155" s="209"/>
      <c r="N155" s="210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605</v>
      </c>
      <c r="AT155" s="199" t="s">
        <v>213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167</v>
      </c>
      <c r="BM155" s="199" t="s">
        <v>924</v>
      </c>
    </row>
    <row r="156" spans="1:65" s="13" customFormat="1" ht="11.25">
      <c r="B156" s="211"/>
      <c r="C156" s="212"/>
      <c r="D156" s="213" t="s">
        <v>218</v>
      </c>
      <c r="E156" s="212"/>
      <c r="F156" s="214" t="s">
        <v>367</v>
      </c>
      <c r="G156" s="212"/>
      <c r="H156" s="215">
        <v>550</v>
      </c>
      <c r="I156" s="216"/>
      <c r="J156" s="216"/>
      <c r="K156" s="212"/>
      <c r="L156" s="212"/>
      <c r="M156" s="217"/>
      <c r="N156" s="218"/>
      <c r="O156" s="219"/>
      <c r="P156" s="219"/>
      <c r="Q156" s="219"/>
      <c r="R156" s="219"/>
      <c r="S156" s="219"/>
      <c r="T156" s="219"/>
      <c r="U156" s="219"/>
      <c r="V156" s="219"/>
      <c r="W156" s="219"/>
      <c r="X156" s="220"/>
      <c r="AT156" s="221" t="s">
        <v>218</v>
      </c>
      <c r="AU156" s="221" t="s">
        <v>88</v>
      </c>
      <c r="AV156" s="13" t="s">
        <v>88</v>
      </c>
      <c r="AW156" s="13" t="s">
        <v>4</v>
      </c>
      <c r="AX156" s="13" t="s">
        <v>86</v>
      </c>
      <c r="AY156" s="221" t="s">
        <v>148</v>
      </c>
    </row>
    <row r="157" spans="1:65" s="2" customFormat="1" ht="37.9" customHeight="1">
      <c r="A157" s="32"/>
      <c r="B157" s="33"/>
      <c r="C157" s="187" t="s">
        <v>8</v>
      </c>
      <c r="D157" s="187" t="s">
        <v>151</v>
      </c>
      <c r="E157" s="188" t="s">
        <v>885</v>
      </c>
      <c r="F157" s="189" t="s">
        <v>886</v>
      </c>
      <c r="G157" s="190" t="s">
        <v>171</v>
      </c>
      <c r="H157" s="191">
        <v>18</v>
      </c>
      <c r="I157" s="192"/>
      <c r="J157" s="192"/>
      <c r="K157" s="193">
        <f t="shared" ref="K157:K174" si="27">ROUND(P157*H157,2)</f>
        <v>0</v>
      </c>
      <c r="L157" s="189" t="s">
        <v>155</v>
      </c>
      <c r="M157" s="37"/>
      <c r="N157" s="194" t="s">
        <v>1</v>
      </c>
      <c r="O157" s="195" t="s">
        <v>41</v>
      </c>
      <c r="P157" s="196">
        <f t="shared" ref="P157:P174" si="28">I157+J157</f>
        <v>0</v>
      </c>
      <c r="Q157" s="196">
        <f t="shared" ref="Q157:Q174" si="29">ROUND(I157*H157,2)</f>
        <v>0</v>
      </c>
      <c r="R157" s="196">
        <f t="shared" ref="R157:R174" si="30">ROUND(J157*H157,2)</f>
        <v>0</v>
      </c>
      <c r="S157" s="69"/>
      <c r="T157" s="197">
        <f t="shared" ref="T157:T174" si="31">S157*H157</f>
        <v>0</v>
      </c>
      <c r="U157" s="197">
        <v>0</v>
      </c>
      <c r="V157" s="197">
        <f t="shared" ref="V157:V174" si="32">U157*H157</f>
        <v>0</v>
      </c>
      <c r="W157" s="197">
        <v>0</v>
      </c>
      <c r="X157" s="198">
        <f t="shared" ref="X157:X174" si="33">W157*H157</f>
        <v>0</v>
      </c>
      <c r="Y157" s="32"/>
      <c r="Z157" s="32"/>
      <c r="AA157" s="32"/>
      <c r="AB157" s="32"/>
      <c r="AC157" s="32"/>
      <c r="AD157" s="32"/>
      <c r="AE157" s="32"/>
      <c r="AR157" s="199" t="s">
        <v>167</v>
      </c>
      <c r="AT157" s="199" t="s">
        <v>151</v>
      </c>
      <c r="AU157" s="199" t="s">
        <v>88</v>
      </c>
      <c r="AY157" s="15" t="s">
        <v>148</v>
      </c>
      <c r="BE157" s="200">
        <f t="shared" ref="BE157:BE174" si="34">IF(O157="základní",K157,0)</f>
        <v>0</v>
      </c>
      <c r="BF157" s="200">
        <f t="shared" ref="BF157:BF174" si="35">IF(O157="snížená",K157,0)</f>
        <v>0</v>
      </c>
      <c r="BG157" s="200">
        <f t="shared" ref="BG157:BG174" si="36">IF(O157="zákl. přenesená",K157,0)</f>
        <v>0</v>
      </c>
      <c r="BH157" s="200">
        <f t="shared" ref="BH157:BH174" si="37">IF(O157="sníž. přenesená",K157,0)</f>
        <v>0</v>
      </c>
      <c r="BI157" s="200">
        <f t="shared" ref="BI157:BI174" si="38">IF(O157="nulová",K157,0)</f>
        <v>0</v>
      </c>
      <c r="BJ157" s="15" t="s">
        <v>86</v>
      </c>
      <c r="BK157" s="200">
        <f t="shared" ref="BK157:BK174" si="39">ROUND(P157*H157,2)</f>
        <v>0</v>
      </c>
      <c r="BL157" s="15" t="s">
        <v>167</v>
      </c>
      <c r="BM157" s="199" t="s">
        <v>925</v>
      </c>
    </row>
    <row r="158" spans="1:65" s="2" customFormat="1" ht="16.5" customHeight="1">
      <c r="A158" s="32"/>
      <c r="B158" s="33"/>
      <c r="C158" s="201" t="s">
        <v>249</v>
      </c>
      <c r="D158" s="201" t="s">
        <v>213</v>
      </c>
      <c r="E158" s="202" t="s">
        <v>888</v>
      </c>
      <c r="F158" s="203" t="s">
        <v>926</v>
      </c>
      <c r="G158" s="204" t="s">
        <v>171</v>
      </c>
      <c r="H158" s="205">
        <v>18</v>
      </c>
      <c r="I158" s="206"/>
      <c r="J158" s="207"/>
      <c r="K158" s="208">
        <f t="shared" si="27"/>
        <v>0</v>
      </c>
      <c r="L158" s="203" t="s">
        <v>1</v>
      </c>
      <c r="M158" s="209"/>
      <c r="N158" s="210" t="s">
        <v>1</v>
      </c>
      <c r="O158" s="195" t="s">
        <v>41</v>
      </c>
      <c r="P158" s="196">
        <f t="shared" si="28"/>
        <v>0</v>
      </c>
      <c r="Q158" s="196">
        <f t="shared" si="29"/>
        <v>0</v>
      </c>
      <c r="R158" s="196">
        <f t="shared" si="30"/>
        <v>0</v>
      </c>
      <c r="S158" s="69"/>
      <c r="T158" s="197">
        <f t="shared" si="31"/>
        <v>0</v>
      </c>
      <c r="U158" s="197">
        <v>1.2E-4</v>
      </c>
      <c r="V158" s="197">
        <f t="shared" si="32"/>
        <v>2.16E-3</v>
      </c>
      <c r="W158" s="197">
        <v>0</v>
      </c>
      <c r="X158" s="198">
        <f t="shared" si="33"/>
        <v>0</v>
      </c>
      <c r="Y158" s="32"/>
      <c r="Z158" s="32"/>
      <c r="AA158" s="32"/>
      <c r="AB158" s="32"/>
      <c r="AC158" s="32"/>
      <c r="AD158" s="32"/>
      <c r="AE158" s="32"/>
      <c r="AR158" s="199" t="s">
        <v>423</v>
      </c>
      <c r="AT158" s="199" t="s">
        <v>213</v>
      </c>
      <c r="AU158" s="199" t="s">
        <v>88</v>
      </c>
      <c r="AY158" s="15" t="s">
        <v>148</v>
      </c>
      <c r="BE158" s="200">
        <f t="shared" si="34"/>
        <v>0</v>
      </c>
      <c r="BF158" s="200">
        <f t="shared" si="35"/>
        <v>0</v>
      </c>
      <c r="BG158" s="200">
        <f t="shared" si="36"/>
        <v>0</v>
      </c>
      <c r="BH158" s="200">
        <f t="shared" si="37"/>
        <v>0</v>
      </c>
      <c r="BI158" s="200">
        <f t="shared" si="38"/>
        <v>0</v>
      </c>
      <c r="BJ158" s="15" t="s">
        <v>86</v>
      </c>
      <c r="BK158" s="200">
        <f t="shared" si="39"/>
        <v>0</v>
      </c>
      <c r="BL158" s="15" t="s">
        <v>423</v>
      </c>
      <c r="BM158" s="199" t="s">
        <v>927</v>
      </c>
    </row>
    <row r="159" spans="1:65" s="2" customFormat="1" ht="24.2" customHeight="1">
      <c r="A159" s="32"/>
      <c r="B159" s="33"/>
      <c r="C159" s="187" t="s">
        <v>253</v>
      </c>
      <c r="D159" s="187" t="s">
        <v>151</v>
      </c>
      <c r="E159" s="188" t="s">
        <v>625</v>
      </c>
      <c r="F159" s="189" t="s">
        <v>626</v>
      </c>
      <c r="G159" s="190" t="s">
        <v>171</v>
      </c>
      <c r="H159" s="191">
        <v>72</v>
      </c>
      <c r="I159" s="192"/>
      <c r="J159" s="192"/>
      <c r="K159" s="193">
        <f t="shared" si="27"/>
        <v>0</v>
      </c>
      <c r="L159" s="189" t="s">
        <v>155</v>
      </c>
      <c r="M159" s="37"/>
      <c r="N159" s="194" t="s">
        <v>1</v>
      </c>
      <c r="O159" s="195" t="s">
        <v>41</v>
      </c>
      <c r="P159" s="196">
        <f t="shared" si="28"/>
        <v>0</v>
      </c>
      <c r="Q159" s="196">
        <f t="shared" si="29"/>
        <v>0</v>
      </c>
      <c r="R159" s="196">
        <f t="shared" si="30"/>
        <v>0</v>
      </c>
      <c r="S159" s="69"/>
      <c r="T159" s="197">
        <f t="shared" si="31"/>
        <v>0</v>
      </c>
      <c r="U159" s="197">
        <v>0</v>
      </c>
      <c r="V159" s="197">
        <f t="shared" si="32"/>
        <v>0</v>
      </c>
      <c r="W159" s="197">
        <v>0</v>
      </c>
      <c r="X159" s="198">
        <f t="shared" si="33"/>
        <v>0</v>
      </c>
      <c r="Y159" s="32"/>
      <c r="Z159" s="32"/>
      <c r="AA159" s="32"/>
      <c r="AB159" s="32"/>
      <c r="AC159" s="32"/>
      <c r="AD159" s="32"/>
      <c r="AE159" s="32"/>
      <c r="AR159" s="199" t="s">
        <v>167</v>
      </c>
      <c r="AT159" s="199" t="s">
        <v>151</v>
      </c>
      <c r="AU159" s="199" t="s">
        <v>88</v>
      </c>
      <c r="AY159" s="15" t="s">
        <v>148</v>
      </c>
      <c r="BE159" s="200">
        <f t="shared" si="34"/>
        <v>0</v>
      </c>
      <c r="BF159" s="200">
        <f t="shared" si="35"/>
        <v>0</v>
      </c>
      <c r="BG159" s="200">
        <f t="shared" si="36"/>
        <v>0</v>
      </c>
      <c r="BH159" s="200">
        <f t="shared" si="37"/>
        <v>0</v>
      </c>
      <c r="BI159" s="200">
        <f t="shared" si="38"/>
        <v>0</v>
      </c>
      <c r="BJ159" s="15" t="s">
        <v>86</v>
      </c>
      <c r="BK159" s="200">
        <f t="shared" si="39"/>
        <v>0</v>
      </c>
      <c r="BL159" s="15" t="s">
        <v>167</v>
      </c>
      <c r="BM159" s="199" t="s">
        <v>928</v>
      </c>
    </row>
    <row r="160" spans="1:65" s="2" customFormat="1" ht="24.2" customHeight="1">
      <c r="A160" s="32"/>
      <c r="B160" s="33"/>
      <c r="C160" s="201" t="s">
        <v>257</v>
      </c>
      <c r="D160" s="201" t="s">
        <v>213</v>
      </c>
      <c r="E160" s="202" t="s">
        <v>629</v>
      </c>
      <c r="F160" s="203" t="s">
        <v>883</v>
      </c>
      <c r="G160" s="204" t="s">
        <v>171</v>
      </c>
      <c r="H160" s="205">
        <v>36</v>
      </c>
      <c r="I160" s="206"/>
      <c r="J160" s="207"/>
      <c r="K160" s="208">
        <f t="shared" si="27"/>
        <v>0</v>
      </c>
      <c r="L160" s="203" t="s">
        <v>1</v>
      </c>
      <c r="M160" s="209"/>
      <c r="N160" s="210" t="s">
        <v>1</v>
      </c>
      <c r="O160" s="195" t="s">
        <v>41</v>
      </c>
      <c r="P160" s="196">
        <f t="shared" si="28"/>
        <v>0</v>
      </c>
      <c r="Q160" s="196">
        <f t="shared" si="29"/>
        <v>0</v>
      </c>
      <c r="R160" s="196">
        <f t="shared" si="30"/>
        <v>0</v>
      </c>
      <c r="S160" s="69"/>
      <c r="T160" s="197">
        <f t="shared" si="31"/>
        <v>0</v>
      </c>
      <c r="U160" s="197">
        <v>1.0000000000000001E-5</v>
      </c>
      <c r="V160" s="197">
        <f t="shared" si="32"/>
        <v>3.6000000000000002E-4</v>
      </c>
      <c r="W160" s="197">
        <v>0</v>
      </c>
      <c r="X160" s="198">
        <f t="shared" si="33"/>
        <v>0</v>
      </c>
      <c r="Y160" s="32"/>
      <c r="Z160" s="32"/>
      <c r="AA160" s="32"/>
      <c r="AB160" s="32"/>
      <c r="AC160" s="32"/>
      <c r="AD160" s="32"/>
      <c r="AE160" s="32"/>
      <c r="AR160" s="199" t="s">
        <v>423</v>
      </c>
      <c r="AT160" s="199" t="s">
        <v>213</v>
      </c>
      <c r="AU160" s="199" t="s">
        <v>88</v>
      </c>
      <c r="AY160" s="15" t="s">
        <v>148</v>
      </c>
      <c r="BE160" s="200">
        <f t="shared" si="34"/>
        <v>0</v>
      </c>
      <c r="BF160" s="200">
        <f t="shared" si="35"/>
        <v>0</v>
      </c>
      <c r="BG160" s="200">
        <f t="shared" si="36"/>
        <v>0</v>
      </c>
      <c r="BH160" s="200">
        <f t="shared" si="37"/>
        <v>0</v>
      </c>
      <c r="BI160" s="200">
        <f t="shared" si="38"/>
        <v>0</v>
      </c>
      <c r="BJ160" s="15" t="s">
        <v>86</v>
      </c>
      <c r="BK160" s="200">
        <f t="shared" si="39"/>
        <v>0</v>
      </c>
      <c r="BL160" s="15" t="s">
        <v>423</v>
      </c>
      <c r="BM160" s="199" t="s">
        <v>929</v>
      </c>
    </row>
    <row r="161" spans="1:65" s="2" customFormat="1" ht="44.25" customHeight="1">
      <c r="A161" s="32"/>
      <c r="B161" s="33"/>
      <c r="C161" s="187" t="s">
        <v>261</v>
      </c>
      <c r="D161" s="187" t="s">
        <v>151</v>
      </c>
      <c r="E161" s="188" t="s">
        <v>717</v>
      </c>
      <c r="F161" s="189" t="s">
        <v>718</v>
      </c>
      <c r="G161" s="190" t="s">
        <v>166</v>
      </c>
      <c r="H161" s="191">
        <v>30</v>
      </c>
      <c r="I161" s="192"/>
      <c r="J161" s="192"/>
      <c r="K161" s="193">
        <f t="shared" si="27"/>
        <v>0</v>
      </c>
      <c r="L161" s="189" t="s">
        <v>155</v>
      </c>
      <c r="M161" s="37"/>
      <c r="N161" s="194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0</v>
      </c>
      <c r="V161" s="197">
        <f t="shared" si="32"/>
        <v>0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210</v>
      </c>
      <c r="AT161" s="199" t="s">
        <v>151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210</v>
      </c>
      <c r="BM161" s="199" t="s">
        <v>930</v>
      </c>
    </row>
    <row r="162" spans="1:65" s="2" customFormat="1" ht="24">
      <c r="A162" s="32"/>
      <c r="B162" s="33"/>
      <c r="C162" s="201" t="s">
        <v>265</v>
      </c>
      <c r="D162" s="201" t="s">
        <v>213</v>
      </c>
      <c r="E162" s="202" t="s">
        <v>720</v>
      </c>
      <c r="F162" s="203" t="s">
        <v>721</v>
      </c>
      <c r="G162" s="204" t="s">
        <v>166</v>
      </c>
      <c r="H162" s="205">
        <v>30</v>
      </c>
      <c r="I162" s="206"/>
      <c r="J162" s="207"/>
      <c r="K162" s="208">
        <f t="shared" si="27"/>
        <v>0</v>
      </c>
      <c r="L162" s="203" t="s">
        <v>155</v>
      </c>
      <c r="M162" s="209"/>
      <c r="N162" s="210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1E-4</v>
      </c>
      <c r="V162" s="197">
        <f t="shared" si="32"/>
        <v>3.0000000000000001E-3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216</v>
      </c>
      <c r="AT162" s="199" t="s">
        <v>213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210</v>
      </c>
      <c r="BM162" s="199" t="s">
        <v>931</v>
      </c>
    </row>
    <row r="163" spans="1:65" s="2" customFormat="1" ht="44.25" customHeight="1">
      <c r="A163" s="32"/>
      <c r="B163" s="33"/>
      <c r="C163" s="187" t="s">
        <v>269</v>
      </c>
      <c r="D163" s="187" t="s">
        <v>151</v>
      </c>
      <c r="E163" s="188" t="s">
        <v>723</v>
      </c>
      <c r="F163" s="189" t="s">
        <v>724</v>
      </c>
      <c r="G163" s="190" t="s">
        <v>166</v>
      </c>
      <c r="H163" s="191">
        <v>36</v>
      </c>
      <c r="I163" s="192"/>
      <c r="J163" s="192"/>
      <c r="K163" s="193">
        <f t="shared" si="27"/>
        <v>0</v>
      </c>
      <c r="L163" s="189" t="s">
        <v>155</v>
      </c>
      <c r="M163" s="37"/>
      <c r="N163" s="194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0</v>
      </c>
      <c r="V163" s="197">
        <f t="shared" si="32"/>
        <v>0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210</v>
      </c>
      <c r="AT163" s="199" t="s">
        <v>151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210</v>
      </c>
      <c r="BM163" s="199" t="s">
        <v>932</v>
      </c>
    </row>
    <row r="164" spans="1:65" s="2" customFormat="1" ht="24">
      <c r="A164" s="32"/>
      <c r="B164" s="33"/>
      <c r="C164" s="201" t="s">
        <v>273</v>
      </c>
      <c r="D164" s="201" t="s">
        <v>213</v>
      </c>
      <c r="E164" s="202" t="s">
        <v>726</v>
      </c>
      <c r="F164" s="203" t="s">
        <v>727</v>
      </c>
      <c r="G164" s="204" t="s">
        <v>166</v>
      </c>
      <c r="H164" s="205">
        <v>36</v>
      </c>
      <c r="I164" s="206"/>
      <c r="J164" s="207"/>
      <c r="K164" s="208">
        <f t="shared" si="27"/>
        <v>0</v>
      </c>
      <c r="L164" s="203" t="s">
        <v>155</v>
      </c>
      <c r="M164" s="209"/>
      <c r="N164" s="210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6.9999999999999994E-5</v>
      </c>
      <c r="V164" s="197">
        <f t="shared" si="32"/>
        <v>2.5199999999999997E-3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216</v>
      </c>
      <c r="AT164" s="199" t="s">
        <v>213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210</v>
      </c>
      <c r="BM164" s="199" t="s">
        <v>933</v>
      </c>
    </row>
    <row r="165" spans="1:65" s="2" customFormat="1" ht="44.25" customHeight="1">
      <c r="A165" s="32"/>
      <c r="B165" s="33"/>
      <c r="C165" s="187" t="s">
        <v>278</v>
      </c>
      <c r="D165" s="187" t="s">
        <v>151</v>
      </c>
      <c r="E165" s="188" t="s">
        <v>729</v>
      </c>
      <c r="F165" s="189" t="s">
        <v>730</v>
      </c>
      <c r="G165" s="190" t="s">
        <v>166</v>
      </c>
      <c r="H165" s="191">
        <v>48</v>
      </c>
      <c r="I165" s="192"/>
      <c r="J165" s="192"/>
      <c r="K165" s="193">
        <f t="shared" si="27"/>
        <v>0</v>
      </c>
      <c r="L165" s="189" t="s">
        <v>155</v>
      </c>
      <c r="M165" s="37"/>
      <c r="N165" s="194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0</v>
      </c>
      <c r="V165" s="197">
        <f t="shared" si="32"/>
        <v>0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210</v>
      </c>
      <c r="AT165" s="199" t="s">
        <v>151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210</v>
      </c>
      <c r="BM165" s="199" t="s">
        <v>934</v>
      </c>
    </row>
    <row r="166" spans="1:65" s="2" customFormat="1" ht="24">
      <c r="A166" s="32"/>
      <c r="B166" s="33"/>
      <c r="C166" s="201" t="s">
        <v>282</v>
      </c>
      <c r="D166" s="201" t="s">
        <v>213</v>
      </c>
      <c r="E166" s="202" t="s">
        <v>732</v>
      </c>
      <c r="F166" s="203" t="s">
        <v>733</v>
      </c>
      <c r="G166" s="204" t="s">
        <v>166</v>
      </c>
      <c r="H166" s="205">
        <v>20</v>
      </c>
      <c r="I166" s="206"/>
      <c r="J166" s="207"/>
      <c r="K166" s="208">
        <f t="shared" si="27"/>
        <v>0</v>
      </c>
      <c r="L166" s="203" t="s">
        <v>155</v>
      </c>
      <c r="M166" s="209"/>
      <c r="N166" s="210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1.2E-4</v>
      </c>
      <c r="V166" s="197">
        <f t="shared" si="32"/>
        <v>2.4000000000000002E-3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216</v>
      </c>
      <c r="AT166" s="199" t="s">
        <v>213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210</v>
      </c>
      <c r="BM166" s="199" t="s">
        <v>935</v>
      </c>
    </row>
    <row r="167" spans="1:65" s="2" customFormat="1" ht="16.5" customHeight="1">
      <c r="A167" s="32"/>
      <c r="B167" s="33"/>
      <c r="C167" s="201" t="s">
        <v>286</v>
      </c>
      <c r="D167" s="201" t="s">
        <v>213</v>
      </c>
      <c r="E167" s="202" t="s">
        <v>735</v>
      </c>
      <c r="F167" s="203" t="s">
        <v>936</v>
      </c>
      <c r="G167" s="204" t="s">
        <v>166</v>
      </c>
      <c r="H167" s="205">
        <v>28</v>
      </c>
      <c r="I167" s="206"/>
      <c r="J167" s="207"/>
      <c r="K167" s="208">
        <f t="shared" si="27"/>
        <v>0</v>
      </c>
      <c r="L167" s="203" t="s">
        <v>1</v>
      </c>
      <c r="M167" s="209"/>
      <c r="N167" s="210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216</v>
      </c>
      <c r="AT167" s="199" t="s">
        <v>213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210</v>
      </c>
      <c r="BM167" s="199" t="s">
        <v>937</v>
      </c>
    </row>
    <row r="168" spans="1:65" s="2" customFormat="1" ht="44.25" customHeight="1">
      <c r="A168" s="32"/>
      <c r="B168" s="33"/>
      <c r="C168" s="187" t="s">
        <v>216</v>
      </c>
      <c r="D168" s="187" t="s">
        <v>151</v>
      </c>
      <c r="E168" s="188" t="s">
        <v>318</v>
      </c>
      <c r="F168" s="189" t="s">
        <v>319</v>
      </c>
      <c r="G168" s="190" t="s">
        <v>171</v>
      </c>
      <c r="H168" s="191">
        <v>95</v>
      </c>
      <c r="I168" s="192"/>
      <c r="J168" s="192"/>
      <c r="K168" s="193">
        <f t="shared" si="27"/>
        <v>0</v>
      </c>
      <c r="L168" s="189" t="s">
        <v>155</v>
      </c>
      <c r="M168" s="37"/>
      <c r="N168" s="194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0</v>
      </c>
      <c r="V168" s="197">
        <f t="shared" si="32"/>
        <v>0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210</v>
      </c>
      <c r="AT168" s="199" t="s">
        <v>151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210</v>
      </c>
      <c r="BM168" s="199" t="s">
        <v>938</v>
      </c>
    </row>
    <row r="169" spans="1:65" s="2" customFormat="1" ht="24.2" customHeight="1">
      <c r="A169" s="32"/>
      <c r="B169" s="33"/>
      <c r="C169" s="201" t="s">
        <v>293</v>
      </c>
      <c r="D169" s="201" t="s">
        <v>213</v>
      </c>
      <c r="E169" s="202" t="s">
        <v>322</v>
      </c>
      <c r="F169" s="203" t="s">
        <v>323</v>
      </c>
      <c r="G169" s="204" t="s">
        <v>171</v>
      </c>
      <c r="H169" s="205">
        <v>95</v>
      </c>
      <c r="I169" s="206"/>
      <c r="J169" s="207"/>
      <c r="K169" s="208">
        <f t="shared" si="27"/>
        <v>0</v>
      </c>
      <c r="L169" s="203" t="s">
        <v>155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5.0000000000000002E-5</v>
      </c>
      <c r="V169" s="197">
        <f t="shared" si="32"/>
        <v>4.7499999999999999E-3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216</v>
      </c>
      <c r="AT169" s="199" t="s">
        <v>213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210</v>
      </c>
      <c r="BM169" s="199" t="s">
        <v>939</v>
      </c>
    </row>
    <row r="170" spans="1:65" s="2" customFormat="1" ht="16.5" customHeight="1">
      <c r="A170" s="32"/>
      <c r="B170" s="33"/>
      <c r="C170" s="201" t="s">
        <v>297</v>
      </c>
      <c r="D170" s="201" t="s">
        <v>213</v>
      </c>
      <c r="E170" s="202" t="s">
        <v>326</v>
      </c>
      <c r="F170" s="203" t="s">
        <v>940</v>
      </c>
      <c r="G170" s="204" t="s">
        <v>171</v>
      </c>
      <c r="H170" s="205">
        <v>20</v>
      </c>
      <c r="I170" s="206"/>
      <c r="J170" s="207"/>
      <c r="K170" s="208">
        <f t="shared" si="27"/>
        <v>0</v>
      </c>
      <c r="L170" s="203" t="s">
        <v>1</v>
      </c>
      <c r="M170" s="209"/>
      <c r="N170" s="210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216</v>
      </c>
      <c r="AT170" s="199" t="s">
        <v>213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210</v>
      </c>
      <c r="BM170" s="199" t="s">
        <v>941</v>
      </c>
    </row>
    <row r="171" spans="1:65" s="2" customFormat="1" ht="16.5" customHeight="1">
      <c r="A171" s="32"/>
      <c r="B171" s="33"/>
      <c r="C171" s="201" t="s">
        <v>301</v>
      </c>
      <c r="D171" s="201" t="s">
        <v>213</v>
      </c>
      <c r="E171" s="202" t="s">
        <v>330</v>
      </c>
      <c r="F171" s="203" t="s">
        <v>331</v>
      </c>
      <c r="G171" s="204" t="s">
        <v>171</v>
      </c>
      <c r="H171" s="205">
        <v>30</v>
      </c>
      <c r="I171" s="206"/>
      <c r="J171" s="207"/>
      <c r="K171" s="208">
        <f t="shared" si="27"/>
        <v>0</v>
      </c>
      <c r="L171" s="203" t="s">
        <v>1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210</v>
      </c>
      <c r="BM171" s="199" t="s">
        <v>942</v>
      </c>
    </row>
    <row r="172" spans="1:65" s="2" customFormat="1" ht="16.5" customHeight="1">
      <c r="A172" s="32"/>
      <c r="B172" s="33"/>
      <c r="C172" s="201" t="s">
        <v>305</v>
      </c>
      <c r="D172" s="201" t="s">
        <v>213</v>
      </c>
      <c r="E172" s="202" t="s">
        <v>334</v>
      </c>
      <c r="F172" s="203" t="s">
        <v>335</v>
      </c>
      <c r="G172" s="204" t="s">
        <v>171</v>
      </c>
      <c r="H172" s="205">
        <v>30</v>
      </c>
      <c r="I172" s="206"/>
      <c r="J172" s="207"/>
      <c r="K172" s="208">
        <f t="shared" si="27"/>
        <v>0</v>
      </c>
      <c r="L172" s="203" t="s">
        <v>1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216</v>
      </c>
      <c r="AT172" s="199" t="s">
        <v>213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210</v>
      </c>
      <c r="BM172" s="199" t="s">
        <v>943</v>
      </c>
    </row>
    <row r="173" spans="1:65" s="2" customFormat="1" ht="37.9" customHeight="1">
      <c r="A173" s="32"/>
      <c r="B173" s="33"/>
      <c r="C173" s="187" t="s">
        <v>309</v>
      </c>
      <c r="D173" s="187" t="s">
        <v>151</v>
      </c>
      <c r="E173" s="188" t="s">
        <v>750</v>
      </c>
      <c r="F173" s="189" t="s">
        <v>751</v>
      </c>
      <c r="G173" s="190" t="s">
        <v>166</v>
      </c>
      <c r="H173" s="191">
        <v>600</v>
      </c>
      <c r="I173" s="192"/>
      <c r="J173" s="192"/>
      <c r="K173" s="193">
        <f t="shared" si="27"/>
        <v>0</v>
      </c>
      <c r="L173" s="189" t="s">
        <v>155</v>
      </c>
      <c r="M173" s="37"/>
      <c r="N173" s="194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210</v>
      </c>
      <c r="AT173" s="199" t="s">
        <v>151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210</v>
      </c>
      <c r="BM173" s="199" t="s">
        <v>944</v>
      </c>
    </row>
    <row r="174" spans="1:65" s="2" customFormat="1" ht="24.2" customHeight="1">
      <c r="A174" s="32"/>
      <c r="B174" s="33"/>
      <c r="C174" s="201" t="s">
        <v>313</v>
      </c>
      <c r="D174" s="201" t="s">
        <v>213</v>
      </c>
      <c r="E174" s="202" t="s">
        <v>364</v>
      </c>
      <c r="F174" s="203" t="s">
        <v>753</v>
      </c>
      <c r="G174" s="204" t="s">
        <v>166</v>
      </c>
      <c r="H174" s="205">
        <v>660</v>
      </c>
      <c r="I174" s="206"/>
      <c r="J174" s="207"/>
      <c r="K174" s="208">
        <f t="shared" si="27"/>
        <v>0</v>
      </c>
      <c r="L174" s="203" t="s">
        <v>155</v>
      </c>
      <c r="M174" s="209"/>
      <c r="N174" s="210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1.2E-4</v>
      </c>
      <c r="V174" s="197">
        <f t="shared" si="32"/>
        <v>7.9200000000000007E-2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216</v>
      </c>
      <c r="AT174" s="199" t="s">
        <v>213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210</v>
      </c>
      <c r="BM174" s="199" t="s">
        <v>945</v>
      </c>
    </row>
    <row r="175" spans="1:65" s="13" customFormat="1" ht="11.25">
      <c r="B175" s="211"/>
      <c r="C175" s="212"/>
      <c r="D175" s="213" t="s">
        <v>218</v>
      </c>
      <c r="E175" s="212"/>
      <c r="F175" s="214" t="s">
        <v>623</v>
      </c>
      <c r="G175" s="212"/>
      <c r="H175" s="215">
        <v>660</v>
      </c>
      <c r="I175" s="216"/>
      <c r="J175" s="216"/>
      <c r="K175" s="212"/>
      <c r="L175" s="212"/>
      <c r="M175" s="217"/>
      <c r="N175" s="218"/>
      <c r="O175" s="219"/>
      <c r="P175" s="219"/>
      <c r="Q175" s="219"/>
      <c r="R175" s="219"/>
      <c r="S175" s="219"/>
      <c r="T175" s="219"/>
      <c r="U175" s="219"/>
      <c r="V175" s="219"/>
      <c r="W175" s="219"/>
      <c r="X175" s="220"/>
      <c r="AT175" s="221" t="s">
        <v>218</v>
      </c>
      <c r="AU175" s="221" t="s">
        <v>88</v>
      </c>
      <c r="AV175" s="13" t="s">
        <v>88</v>
      </c>
      <c r="AW175" s="13" t="s">
        <v>4</v>
      </c>
      <c r="AX175" s="13" t="s">
        <v>86</v>
      </c>
      <c r="AY175" s="221" t="s">
        <v>148</v>
      </c>
    </row>
    <row r="176" spans="1:65" s="2" customFormat="1" ht="37.9" customHeight="1">
      <c r="A176" s="32"/>
      <c r="B176" s="33"/>
      <c r="C176" s="187" t="s">
        <v>317</v>
      </c>
      <c r="D176" s="187" t="s">
        <v>151</v>
      </c>
      <c r="E176" s="188" t="s">
        <v>756</v>
      </c>
      <c r="F176" s="189" t="s">
        <v>757</v>
      </c>
      <c r="G176" s="190" t="s">
        <v>166</v>
      </c>
      <c r="H176" s="191">
        <v>300</v>
      </c>
      <c r="I176" s="192"/>
      <c r="J176" s="192"/>
      <c r="K176" s="193">
        <f>ROUND(P176*H176,2)</f>
        <v>0</v>
      </c>
      <c r="L176" s="189" t="s">
        <v>155</v>
      </c>
      <c r="M176" s="37"/>
      <c r="N176" s="194" t="s">
        <v>1</v>
      </c>
      <c r="O176" s="195" t="s">
        <v>41</v>
      </c>
      <c r="P176" s="196">
        <f>I176+J176</f>
        <v>0</v>
      </c>
      <c r="Q176" s="196">
        <f>ROUND(I176*H176,2)</f>
        <v>0</v>
      </c>
      <c r="R176" s="196">
        <f>ROUND(J176*H176,2)</f>
        <v>0</v>
      </c>
      <c r="S176" s="69"/>
      <c r="T176" s="197">
        <f>S176*H176</f>
        <v>0</v>
      </c>
      <c r="U176" s="197">
        <v>0</v>
      </c>
      <c r="V176" s="197">
        <f>U176*H176</f>
        <v>0</v>
      </c>
      <c r="W176" s="197">
        <v>0</v>
      </c>
      <c r="X176" s="198">
        <f>W176*H176</f>
        <v>0</v>
      </c>
      <c r="Y176" s="32"/>
      <c r="Z176" s="32"/>
      <c r="AA176" s="32"/>
      <c r="AB176" s="32"/>
      <c r="AC176" s="32"/>
      <c r="AD176" s="32"/>
      <c r="AE176" s="32"/>
      <c r="AR176" s="199" t="s">
        <v>210</v>
      </c>
      <c r="AT176" s="199" t="s">
        <v>151</v>
      </c>
      <c r="AU176" s="199" t="s">
        <v>88</v>
      </c>
      <c r="AY176" s="15" t="s">
        <v>148</v>
      </c>
      <c r="BE176" s="200">
        <f>IF(O176="základní",K176,0)</f>
        <v>0</v>
      </c>
      <c r="BF176" s="200">
        <f>IF(O176="snížená",K176,0)</f>
        <v>0</v>
      </c>
      <c r="BG176" s="200">
        <f>IF(O176="zákl. přenesená",K176,0)</f>
        <v>0</v>
      </c>
      <c r="BH176" s="200">
        <f>IF(O176="sníž. přenesená",K176,0)</f>
        <v>0</v>
      </c>
      <c r="BI176" s="200">
        <f>IF(O176="nulová",K176,0)</f>
        <v>0</v>
      </c>
      <c r="BJ176" s="15" t="s">
        <v>86</v>
      </c>
      <c r="BK176" s="200">
        <f>ROUND(P176*H176,2)</f>
        <v>0</v>
      </c>
      <c r="BL176" s="15" t="s">
        <v>210</v>
      </c>
      <c r="BM176" s="199" t="s">
        <v>946</v>
      </c>
    </row>
    <row r="177" spans="1:65" s="2" customFormat="1" ht="24.2" customHeight="1">
      <c r="A177" s="32"/>
      <c r="B177" s="33"/>
      <c r="C177" s="201" t="s">
        <v>321</v>
      </c>
      <c r="D177" s="201" t="s">
        <v>213</v>
      </c>
      <c r="E177" s="202" t="s">
        <v>369</v>
      </c>
      <c r="F177" s="203" t="s">
        <v>370</v>
      </c>
      <c r="G177" s="204" t="s">
        <v>166</v>
      </c>
      <c r="H177" s="205">
        <v>330</v>
      </c>
      <c r="I177" s="206"/>
      <c r="J177" s="207"/>
      <c r="K177" s="208">
        <f>ROUND(P177*H177,2)</f>
        <v>0</v>
      </c>
      <c r="L177" s="203" t="s">
        <v>155</v>
      </c>
      <c r="M177" s="209"/>
      <c r="N177" s="210" t="s">
        <v>1</v>
      </c>
      <c r="O177" s="195" t="s">
        <v>41</v>
      </c>
      <c r="P177" s="196">
        <f>I177+J177</f>
        <v>0</v>
      </c>
      <c r="Q177" s="196">
        <f>ROUND(I177*H177,2)</f>
        <v>0</v>
      </c>
      <c r="R177" s="196">
        <f>ROUND(J177*H177,2)</f>
        <v>0</v>
      </c>
      <c r="S177" s="69"/>
      <c r="T177" s="197">
        <f>S177*H177</f>
        <v>0</v>
      </c>
      <c r="U177" s="197">
        <v>1.7000000000000001E-4</v>
      </c>
      <c r="V177" s="197">
        <f>U177*H177</f>
        <v>5.6100000000000004E-2</v>
      </c>
      <c r="W177" s="197">
        <v>0</v>
      </c>
      <c r="X177" s="198">
        <f>W177*H177</f>
        <v>0</v>
      </c>
      <c r="Y177" s="32"/>
      <c r="Z177" s="32"/>
      <c r="AA177" s="32"/>
      <c r="AB177" s="32"/>
      <c r="AC177" s="32"/>
      <c r="AD177" s="32"/>
      <c r="AE177" s="32"/>
      <c r="AR177" s="199" t="s">
        <v>216</v>
      </c>
      <c r="AT177" s="199" t="s">
        <v>213</v>
      </c>
      <c r="AU177" s="199" t="s">
        <v>88</v>
      </c>
      <c r="AY177" s="15" t="s">
        <v>148</v>
      </c>
      <c r="BE177" s="200">
        <f>IF(O177="základní",K177,0)</f>
        <v>0</v>
      </c>
      <c r="BF177" s="200">
        <f>IF(O177="snížená",K177,0)</f>
        <v>0</v>
      </c>
      <c r="BG177" s="200">
        <f>IF(O177="zákl. přenesená",K177,0)</f>
        <v>0</v>
      </c>
      <c r="BH177" s="200">
        <f>IF(O177="sníž. přenesená",K177,0)</f>
        <v>0</v>
      </c>
      <c r="BI177" s="200">
        <f>IF(O177="nulová",K177,0)</f>
        <v>0</v>
      </c>
      <c r="BJ177" s="15" t="s">
        <v>86</v>
      </c>
      <c r="BK177" s="200">
        <f>ROUND(P177*H177,2)</f>
        <v>0</v>
      </c>
      <c r="BL177" s="15" t="s">
        <v>210</v>
      </c>
      <c r="BM177" s="199" t="s">
        <v>947</v>
      </c>
    </row>
    <row r="178" spans="1:65" s="13" customFormat="1" ht="11.25">
      <c r="B178" s="211"/>
      <c r="C178" s="212"/>
      <c r="D178" s="213" t="s">
        <v>218</v>
      </c>
      <c r="E178" s="212"/>
      <c r="F178" s="214" t="s">
        <v>948</v>
      </c>
      <c r="G178" s="212"/>
      <c r="H178" s="215">
        <v>330</v>
      </c>
      <c r="I178" s="216"/>
      <c r="J178" s="216"/>
      <c r="K178" s="212"/>
      <c r="L178" s="212"/>
      <c r="M178" s="217"/>
      <c r="N178" s="218"/>
      <c r="O178" s="219"/>
      <c r="P178" s="219"/>
      <c r="Q178" s="219"/>
      <c r="R178" s="219"/>
      <c r="S178" s="219"/>
      <c r="T178" s="219"/>
      <c r="U178" s="219"/>
      <c r="V178" s="219"/>
      <c r="W178" s="219"/>
      <c r="X178" s="220"/>
      <c r="AT178" s="221" t="s">
        <v>218</v>
      </c>
      <c r="AU178" s="221" t="s">
        <v>88</v>
      </c>
      <c r="AV178" s="13" t="s">
        <v>88</v>
      </c>
      <c r="AW178" s="13" t="s">
        <v>4</v>
      </c>
      <c r="AX178" s="13" t="s">
        <v>86</v>
      </c>
      <c r="AY178" s="221" t="s">
        <v>148</v>
      </c>
    </row>
    <row r="179" spans="1:65" s="2" customFormat="1" ht="37.9" customHeight="1">
      <c r="A179" s="32"/>
      <c r="B179" s="33"/>
      <c r="C179" s="187" t="s">
        <v>325</v>
      </c>
      <c r="D179" s="187" t="s">
        <v>151</v>
      </c>
      <c r="E179" s="188" t="s">
        <v>949</v>
      </c>
      <c r="F179" s="189" t="s">
        <v>950</v>
      </c>
      <c r="G179" s="190" t="s">
        <v>166</v>
      </c>
      <c r="H179" s="191">
        <v>5</v>
      </c>
      <c r="I179" s="192"/>
      <c r="J179" s="192"/>
      <c r="K179" s="193">
        <f>ROUND(P179*H179,2)</f>
        <v>0</v>
      </c>
      <c r="L179" s="189" t="s">
        <v>155</v>
      </c>
      <c r="M179" s="37"/>
      <c r="N179" s="194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0</v>
      </c>
      <c r="V179" s="197">
        <f>U179*H179</f>
        <v>0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210</v>
      </c>
      <c r="AT179" s="199" t="s">
        <v>151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210</v>
      </c>
      <c r="BM179" s="199" t="s">
        <v>951</v>
      </c>
    </row>
    <row r="180" spans="1:65" s="2" customFormat="1" ht="24.2" customHeight="1">
      <c r="A180" s="32"/>
      <c r="B180" s="33"/>
      <c r="C180" s="201" t="s">
        <v>329</v>
      </c>
      <c r="D180" s="201" t="s">
        <v>213</v>
      </c>
      <c r="E180" s="202" t="s">
        <v>952</v>
      </c>
      <c r="F180" s="203" t="s">
        <v>953</v>
      </c>
      <c r="G180" s="204" t="s">
        <v>166</v>
      </c>
      <c r="H180" s="205">
        <v>5.5</v>
      </c>
      <c r="I180" s="206"/>
      <c r="J180" s="207"/>
      <c r="K180" s="208">
        <f>ROUND(P180*H180,2)</f>
        <v>0</v>
      </c>
      <c r="L180" s="203" t="s">
        <v>155</v>
      </c>
      <c r="M180" s="209"/>
      <c r="N180" s="210" t="s">
        <v>1</v>
      </c>
      <c r="O180" s="195" t="s">
        <v>41</v>
      </c>
      <c r="P180" s="196">
        <f>I180+J180</f>
        <v>0</v>
      </c>
      <c r="Q180" s="196">
        <f>ROUND(I180*H180,2)</f>
        <v>0</v>
      </c>
      <c r="R180" s="196">
        <f>ROUND(J180*H180,2)</f>
        <v>0</v>
      </c>
      <c r="S180" s="69"/>
      <c r="T180" s="197">
        <f>S180*H180</f>
        <v>0</v>
      </c>
      <c r="U180" s="197">
        <v>6.4000000000000005E-4</v>
      </c>
      <c r="V180" s="197">
        <f>U180*H180</f>
        <v>3.5200000000000001E-3</v>
      </c>
      <c r="W180" s="197">
        <v>0</v>
      </c>
      <c r="X180" s="198">
        <f>W180*H180</f>
        <v>0</v>
      </c>
      <c r="Y180" s="32"/>
      <c r="Z180" s="32"/>
      <c r="AA180" s="32"/>
      <c r="AB180" s="32"/>
      <c r="AC180" s="32"/>
      <c r="AD180" s="32"/>
      <c r="AE180" s="32"/>
      <c r="AR180" s="199" t="s">
        <v>216</v>
      </c>
      <c r="AT180" s="199" t="s">
        <v>213</v>
      </c>
      <c r="AU180" s="199" t="s">
        <v>88</v>
      </c>
      <c r="AY180" s="15" t="s">
        <v>148</v>
      </c>
      <c r="BE180" s="200">
        <f>IF(O180="základní",K180,0)</f>
        <v>0</v>
      </c>
      <c r="BF180" s="200">
        <f>IF(O180="snížená",K180,0)</f>
        <v>0</v>
      </c>
      <c r="BG180" s="200">
        <f>IF(O180="zákl. přenesená",K180,0)</f>
        <v>0</v>
      </c>
      <c r="BH180" s="200">
        <f>IF(O180="sníž. přenesená",K180,0)</f>
        <v>0</v>
      </c>
      <c r="BI180" s="200">
        <f>IF(O180="nulová",K180,0)</f>
        <v>0</v>
      </c>
      <c r="BJ180" s="15" t="s">
        <v>86</v>
      </c>
      <c r="BK180" s="200">
        <f>ROUND(P180*H180,2)</f>
        <v>0</v>
      </c>
      <c r="BL180" s="15" t="s">
        <v>210</v>
      </c>
      <c r="BM180" s="199" t="s">
        <v>954</v>
      </c>
    </row>
    <row r="181" spans="1:65" s="13" customFormat="1" ht="11.25">
      <c r="B181" s="211"/>
      <c r="C181" s="212"/>
      <c r="D181" s="213" t="s">
        <v>218</v>
      </c>
      <c r="E181" s="212"/>
      <c r="F181" s="214" t="s">
        <v>955</v>
      </c>
      <c r="G181" s="212"/>
      <c r="H181" s="215">
        <v>5.5</v>
      </c>
      <c r="I181" s="216"/>
      <c r="J181" s="216"/>
      <c r="K181" s="212"/>
      <c r="L181" s="212"/>
      <c r="M181" s="217"/>
      <c r="N181" s="218"/>
      <c r="O181" s="219"/>
      <c r="P181" s="219"/>
      <c r="Q181" s="219"/>
      <c r="R181" s="219"/>
      <c r="S181" s="219"/>
      <c r="T181" s="219"/>
      <c r="U181" s="219"/>
      <c r="V181" s="219"/>
      <c r="W181" s="219"/>
      <c r="X181" s="220"/>
      <c r="AT181" s="221" t="s">
        <v>218</v>
      </c>
      <c r="AU181" s="221" t="s">
        <v>88</v>
      </c>
      <c r="AV181" s="13" t="s">
        <v>88</v>
      </c>
      <c r="AW181" s="13" t="s">
        <v>4</v>
      </c>
      <c r="AX181" s="13" t="s">
        <v>86</v>
      </c>
      <c r="AY181" s="221" t="s">
        <v>148</v>
      </c>
    </row>
    <row r="182" spans="1:65" s="2" customFormat="1" ht="37.9" customHeight="1">
      <c r="A182" s="32"/>
      <c r="B182" s="33"/>
      <c r="C182" s="187" t="s">
        <v>333</v>
      </c>
      <c r="D182" s="187" t="s">
        <v>151</v>
      </c>
      <c r="E182" s="188" t="s">
        <v>765</v>
      </c>
      <c r="F182" s="189" t="s">
        <v>766</v>
      </c>
      <c r="G182" s="190" t="s">
        <v>166</v>
      </c>
      <c r="H182" s="191">
        <v>10</v>
      </c>
      <c r="I182" s="192"/>
      <c r="J182" s="192"/>
      <c r="K182" s="193">
        <f>ROUND(P182*H182,2)</f>
        <v>0</v>
      </c>
      <c r="L182" s="189" t="s">
        <v>155</v>
      </c>
      <c r="M182" s="37"/>
      <c r="N182" s="194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0</v>
      </c>
      <c r="V182" s="197">
        <f>U182*H182</f>
        <v>0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210</v>
      </c>
      <c r="AT182" s="199" t="s">
        <v>151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210</v>
      </c>
      <c r="BM182" s="199" t="s">
        <v>956</v>
      </c>
    </row>
    <row r="183" spans="1:65" s="2" customFormat="1" ht="24.2" customHeight="1">
      <c r="A183" s="32"/>
      <c r="B183" s="33"/>
      <c r="C183" s="201" t="s">
        <v>337</v>
      </c>
      <c r="D183" s="201" t="s">
        <v>213</v>
      </c>
      <c r="E183" s="202" t="s">
        <v>768</v>
      </c>
      <c r="F183" s="203" t="s">
        <v>769</v>
      </c>
      <c r="G183" s="204" t="s">
        <v>166</v>
      </c>
      <c r="H183" s="205">
        <v>10</v>
      </c>
      <c r="I183" s="206"/>
      <c r="J183" s="207"/>
      <c r="K183" s="208">
        <f>ROUND(P183*H183,2)</f>
        <v>0</v>
      </c>
      <c r="L183" s="203" t="s">
        <v>155</v>
      </c>
      <c r="M183" s="209"/>
      <c r="N183" s="210" t="s">
        <v>1</v>
      </c>
      <c r="O183" s="195" t="s">
        <v>41</v>
      </c>
      <c r="P183" s="196">
        <f>I183+J183</f>
        <v>0</v>
      </c>
      <c r="Q183" s="196">
        <f>ROUND(I183*H183,2)</f>
        <v>0</v>
      </c>
      <c r="R183" s="196">
        <f>ROUND(J183*H183,2)</f>
        <v>0</v>
      </c>
      <c r="S183" s="69"/>
      <c r="T183" s="197">
        <f>S183*H183</f>
        <v>0</v>
      </c>
      <c r="U183" s="197">
        <v>8.9999999999999998E-4</v>
      </c>
      <c r="V183" s="197">
        <f>U183*H183</f>
        <v>8.9999999999999993E-3</v>
      </c>
      <c r="W183" s="197">
        <v>0</v>
      </c>
      <c r="X183" s="198">
        <f>W183*H183</f>
        <v>0</v>
      </c>
      <c r="Y183" s="32"/>
      <c r="Z183" s="32"/>
      <c r="AA183" s="32"/>
      <c r="AB183" s="32"/>
      <c r="AC183" s="32"/>
      <c r="AD183" s="32"/>
      <c r="AE183" s="32"/>
      <c r="AR183" s="199" t="s">
        <v>216</v>
      </c>
      <c r="AT183" s="199" t="s">
        <v>213</v>
      </c>
      <c r="AU183" s="199" t="s">
        <v>88</v>
      </c>
      <c r="AY183" s="15" t="s">
        <v>148</v>
      </c>
      <c r="BE183" s="200">
        <f>IF(O183="základní",K183,0)</f>
        <v>0</v>
      </c>
      <c r="BF183" s="200">
        <f>IF(O183="snížená",K183,0)</f>
        <v>0</v>
      </c>
      <c r="BG183" s="200">
        <f>IF(O183="zákl. přenesená",K183,0)</f>
        <v>0</v>
      </c>
      <c r="BH183" s="200">
        <f>IF(O183="sníž. přenesená",K183,0)</f>
        <v>0</v>
      </c>
      <c r="BI183" s="200">
        <f>IF(O183="nulová",K183,0)</f>
        <v>0</v>
      </c>
      <c r="BJ183" s="15" t="s">
        <v>86</v>
      </c>
      <c r="BK183" s="200">
        <f>ROUND(P183*H183,2)</f>
        <v>0</v>
      </c>
      <c r="BL183" s="15" t="s">
        <v>210</v>
      </c>
      <c r="BM183" s="199" t="s">
        <v>957</v>
      </c>
    </row>
    <row r="184" spans="1:65" s="2" customFormat="1" ht="37.9" customHeight="1">
      <c r="A184" s="32"/>
      <c r="B184" s="33"/>
      <c r="C184" s="187" t="s">
        <v>341</v>
      </c>
      <c r="D184" s="187" t="s">
        <v>151</v>
      </c>
      <c r="E184" s="188" t="s">
        <v>346</v>
      </c>
      <c r="F184" s="189" t="s">
        <v>347</v>
      </c>
      <c r="G184" s="190" t="s">
        <v>166</v>
      </c>
      <c r="H184" s="191">
        <v>40</v>
      </c>
      <c r="I184" s="192"/>
      <c r="J184" s="192"/>
      <c r="K184" s="193">
        <f>ROUND(P184*H184,2)</f>
        <v>0</v>
      </c>
      <c r="L184" s="189" t="s">
        <v>155</v>
      </c>
      <c r="M184" s="37"/>
      <c r="N184" s="194" t="s">
        <v>1</v>
      </c>
      <c r="O184" s="195" t="s">
        <v>41</v>
      </c>
      <c r="P184" s="196">
        <f>I184+J184</f>
        <v>0</v>
      </c>
      <c r="Q184" s="196">
        <f>ROUND(I184*H184,2)</f>
        <v>0</v>
      </c>
      <c r="R184" s="196">
        <f>ROUND(J184*H184,2)</f>
        <v>0</v>
      </c>
      <c r="S184" s="69"/>
      <c r="T184" s="197">
        <f>S184*H184</f>
        <v>0</v>
      </c>
      <c r="U184" s="197">
        <v>0</v>
      </c>
      <c r="V184" s="197">
        <f>U184*H184</f>
        <v>0</v>
      </c>
      <c r="W184" s="197">
        <v>0</v>
      </c>
      <c r="X184" s="198">
        <f>W184*H184</f>
        <v>0</v>
      </c>
      <c r="Y184" s="32"/>
      <c r="Z184" s="32"/>
      <c r="AA184" s="32"/>
      <c r="AB184" s="32"/>
      <c r="AC184" s="32"/>
      <c r="AD184" s="32"/>
      <c r="AE184" s="32"/>
      <c r="AR184" s="199" t="s">
        <v>210</v>
      </c>
      <c r="AT184" s="199" t="s">
        <v>151</v>
      </c>
      <c r="AU184" s="199" t="s">
        <v>88</v>
      </c>
      <c r="AY184" s="15" t="s">
        <v>148</v>
      </c>
      <c r="BE184" s="200">
        <f>IF(O184="základní",K184,0)</f>
        <v>0</v>
      </c>
      <c r="BF184" s="200">
        <f>IF(O184="snížená",K184,0)</f>
        <v>0</v>
      </c>
      <c r="BG184" s="200">
        <f>IF(O184="zákl. přenesená",K184,0)</f>
        <v>0</v>
      </c>
      <c r="BH184" s="200">
        <f>IF(O184="sníž. přenesená",K184,0)</f>
        <v>0</v>
      </c>
      <c r="BI184" s="200">
        <f>IF(O184="nulová",K184,0)</f>
        <v>0</v>
      </c>
      <c r="BJ184" s="15" t="s">
        <v>86</v>
      </c>
      <c r="BK184" s="200">
        <f>ROUND(P184*H184,2)</f>
        <v>0</v>
      </c>
      <c r="BL184" s="15" t="s">
        <v>210</v>
      </c>
      <c r="BM184" s="199" t="s">
        <v>958</v>
      </c>
    </row>
    <row r="185" spans="1:65" s="2" customFormat="1" ht="24.2" customHeight="1">
      <c r="A185" s="32"/>
      <c r="B185" s="33"/>
      <c r="C185" s="201" t="s">
        <v>345</v>
      </c>
      <c r="D185" s="201" t="s">
        <v>213</v>
      </c>
      <c r="E185" s="202" t="s">
        <v>350</v>
      </c>
      <c r="F185" s="203" t="s">
        <v>762</v>
      </c>
      <c r="G185" s="204" t="s">
        <v>166</v>
      </c>
      <c r="H185" s="205">
        <v>44</v>
      </c>
      <c r="I185" s="206"/>
      <c r="J185" s="207"/>
      <c r="K185" s="208">
        <f>ROUND(P185*H185,2)</f>
        <v>0</v>
      </c>
      <c r="L185" s="203" t="s">
        <v>155</v>
      </c>
      <c r="M185" s="209"/>
      <c r="N185" s="210" t="s">
        <v>1</v>
      </c>
      <c r="O185" s="195" t="s">
        <v>41</v>
      </c>
      <c r="P185" s="196">
        <f>I185+J185</f>
        <v>0</v>
      </c>
      <c r="Q185" s="196">
        <f>ROUND(I185*H185,2)</f>
        <v>0</v>
      </c>
      <c r="R185" s="196">
        <f>ROUND(J185*H185,2)</f>
        <v>0</v>
      </c>
      <c r="S185" s="69"/>
      <c r="T185" s="197">
        <f>S185*H185</f>
        <v>0</v>
      </c>
      <c r="U185" s="197">
        <v>1.6000000000000001E-4</v>
      </c>
      <c r="V185" s="197">
        <f>U185*H185</f>
        <v>7.0400000000000003E-3</v>
      </c>
      <c r="W185" s="197">
        <v>0</v>
      </c>
      <c r="X185" s="198">
        <f>W185*H185</f>
        <v>0</v>
      </c>
      <c r="Y185" s="32"/>
      <c r="Z185" s="32"/>
      <c r="AA185" s="32"/>
      <c r="AB185" s="32"/>
      <c r="AC185" s="32"/>
      <c r="AD185" s="32"/>
      <c r="AE185" s="32"/>
      <c r="AR185" s="199" t="s">
        <v>216</v>
      </c>
      <c r="AT185" s="199" t="s">
        <v>213</v>
      </c>
      <c r="AU185" s="199" t="s">
        <v>88</v>
      </c>
      <c r="AY185" s="15" t="s">
        <v>148</v>
      </c>
      <c r="BE185" s="200">
        <f>IF(O185="základní",K185,0)</f>
        <v>0</v>
      </c>
      <c r="BF185" s="200">
        <f>IF(O185="snížená",K185,0)</f>
        <v>0</v>
      </c>
      <c r="BG185" s="200">
        <f>IF(O185="zákl. přenesená",K185,0)</f>
        <v>0</v>
      </c>
      <c r="BH185" s="200">
        <f>IF(O185="sníž. přenesená",K185,0)</f>
        <v>0</v>
      </c>
      <c r="BI185" s="200">
        <f>IF(O185="nulová",K185,0)</f>
        <v>0</v>
      </c>
      <c r="BJ185" s="15" t="s">
        <v>86</v>
      </c>
      <c r="BK185" s="200">
        <f>ROUND(P185*H185,2)</f>
        <v>0</v>
      </c>
      <c r="BL185" s="15" t="s">
        <v>210</v>
      </c>
      <c r="BM185" s="199" t="s">
        <v>959</v>
      </c>
    </row>
    <row r="186" spans="1:65" s="13" customFormat="1" ht="11.25">
      <c r="B186" s="211"/>
      <c r="C186" s="212"/>
      <c r="D186" s="213" t="s">
        <v>218</v>
      </c>
      <c r="E186" s="212"/>
      <c r="F186" s="214" t="s">
        <v>960</v>
      </c>
      <c r="G186" s="212"/>
      <c r="H186" s="215">
        <v>44</v>
      </c>
      <c r="I186" s="216"/>
      <c r="J186" s="216"/>
      <c r="K186" s="212"/>
      <c r="L186" s="212"/>
      <c r="M186" s="217"/>
      <c r="N186" s="218"/>
      <c r="O186" s="219"/>
      <c r="P186" s="219"/>
      <c r="Q186" s="219"/>
      <c r="R186" s="219"/>
      <c r="S186" s="219"/>
      <c r="T186" s="219"/>
      <c r="U186" s="219"/>
      <c r="V186" s="219"/>
      <c r="W186" s="219"/>
      <c r="X186" s="220"/>
      <c r="AT186" s="221" t="s">
        <v>218</v>
      </c>
      <c r="AU186" s="221" t="s">
        <v>88</v>
      </c>
      <c r="AV186" s="13" t="s">
        <v>88</v>
      </c>
      <c r="AW186" s="13" t="s">
        <v>4</v>
      </c>
      <c r="AX186" s="13" t="s">
        <v>86</v>
      </c>
      <c r="AY186" s="221" t="s">
        <v>148</v>
      </c>
    </row>
    <row r="187" spans="1:65" s="2" customFormat="1" ht="37.9" customHeight="1">
      <c r="A187" s="32"/>
      <c r="B187" s="33"/>
      <c r="C187" s="187" t="s">
        <v>349</v>
      </c>
      <c r="D187" s="187" t="s">
        <v>151</v>
      </c>
      <c r="E187" s="188" t="s">
        <v>208</v>
      </c>
      <c r="F187" s="189" t="s">
        <v>209</v>
      </c>
      <c r="G187" s="190" t="s">
        <v>166</v>
      </c>
      <c r="H187" s="191">
        <v>35</v>
      </c>
      <c r="I187" s="192"/>
      <c r="J187" s="192"/>
      <c r="K187" s="193">
        <f>ROUND(P187*H187,2)</f>
        <v>0</v>
      </c>
      <c r="L187" s="189" t="s">
        <v>155</v>
      </c>
      <c r="M187" s="37"/>
      <c r="N187" s="194" t="s">
        <v>1</v>
      </c>
      <c r="O187" s="195" t="s">
        <v>41</v>
      </c>
      <c r="P187" s="196">
        <f>I187+J187</f>
        <v>0</v>
      </c>
      <c r="Q187" s="196">
        <f>ROUND(I187*H187,2)</f>
        <v>0</v>
      </c>
      <c r="R187" s="196">
        <f>ROUND(J187*H187,2)</f>
        <v>0</v>
      </c>
      <c r="S187" s="69"/>
      <c r="T187" s="197">
        <f>S187*H187</f>
        <v>0</v>
      </c>
      <c r="U187" s="197">
        <v>0</v>
      </c>
      <c r="V187" s="197">
        <f>U187*H187</f>
        <v>0</v>
      </c>
      <c r="W187" s="197">
        <v>0</v>
      </c>
      <c r="X187" s="198">
        <f>W187*H187</f>
        <v>0</v>
      </c>
      <c r="Y187" s="32"/>
      <c r="Z187" s="32"/>
      <c r="AA187" s="32"/>
      <c r="AB187" s="32"/>
      <c r="AC187" s="32"/>
      <c r="AD187" s="32"/>
      <c r="AE187" s="32"/>
      <c r="AR187" s="199" t="s">
        <v>210</v>
      </c>
      <c r="AT187" s="199" t="s">
        <v>151</v>
      </c>
      <c r="AU187" s="199" t="s">
        <v>88</v>
      </c>
      <c r="AY187" s="15" t="s">
        <v>148</v>
      </c>
      <c r="BE187" s="200">
        <f>IF(O187="základní",K187,0)</f>
        <v>0</v>
      </c>
      <c r="BF187" s="200">
        <f>IF(O187="snížená",K187,0)</f>
        <v>0</v>
      </c>
      <c r="BG187" s="200">
        <f>IF(O187="zákl. přenesená",K187,0)</f>
        <v>0</v>
      </c>
      <c r="BH187" s="200">
        <f>IF(O187="sníž. přenesená",K187,0)</f>
        <v>0</v>
      </c>
      <c r="BI187" s="200">
        <f>IF(O187="nulová",K187,0)</f>
        <v>0</v>
      </c>
      <c r="BJ187" s="15" t="s">
        <v>86</v>
      </c>
      <c r="BK187" s="200">
        <f>ROUND(P187*H187,2)</f>
        <v>0</v>
      </c>
      <c r="BL187" s="15" t="s">
        <v>210</v>
      </c>
      <c r="BM187" s="199" t="s">
        <v>961</v>
      </c>
    </row>
    <row r="188" spans="1:65" s="2" customFormat="1" ht="24.2" customHeight="1">
      <c r="A188" s="32"/>
      <c r="B188" s="33"/>
      <c r="C188" s="201" t="s">
        <v>354</v>
      </c>
      <c r="D188" s="201" t="s">
        <v>213</v>
      </c>
      <c r="E188" s="202" t="s">
        <v>214</v>
      </c>
      <c r="F188" s="203" t="s">
        <v>962</v>
      </c>
      <c r="G188" s="204" t="s">
        <v>166</v>
      </c>
      <c r="H188" s="205">
        <v>38.5</v>
      </c>
      <c r="I188" s="206"/>
      <c r="J188" s="207"/>
      <c r="K188" s="208">
        <f>ROUND(P188*H188,2)</f>
        <v>0</v>
      </c>
      <c r="L188" s="203" t="s">
        <v>155</v>
      </c>
      <c r="M188" s="209"/>
      <c r="N188" s="210" t="s">
        <v>1</v>
      </c>
      <c r="O188" s="195" t="s">
        <v>41</v>
      </c>
      <c r="P188" s="196">
        <f>I188+J188</f>
        <v>0</v>
      </c>
      <c r="Q188" s="196">
        <f>ROUND(I188*H188,2)</f>
        <v>0</v>
      </c>
      <c r="R188" s="196">
        <f>ROUND(J188*H188,2)</f>
        <v>0</v>
      </c>
      <c r="S188" s="69"/>
      <c r="T188" s="197">
        <f>S188*H188</f>
        <v>0</v>
      </c>
      <c r="U188" s="197">
        <v>3.1E-4</v>
      </c>
      <c r="V188" s="197">
        <f>U188*H188</f>
        <v>1.1934999999999999E-2</v>
      </c>
      <c r="W188" s="197">
        <v>0</v>
      </c>
      <c r="X188" s="198">
        <f>W188*H188</f>
        <v>0</v>
      </c>
      <c r="Y188" s="32"/>
      <c r="Z188" s="32"/>
      <c r="AA188" s="32"/>
      <c r="AB188" s="32"/>
      <c r="AC188" s="32"/>
      <c r="AD188" s="32"/>
      <c r="AE188" s="32"/>
      <c r="AR188" s="199" t="s">
        <v>216</v>
      </c>
      <c r="AT188" s="199" t="s">
        <v>213</v>
      </c>
      <c r="AU188" s="199" t="s">
        <v>88</v>
      </c>
      <c r="AY188" s="15" t="s">
        <v>148</v>
      </c>
      <c r="BE188" s="200">
        <f>IF(O188="základní",K188,0)</f>
        <v>0</v>
      </c>
      <c r="BF188" s="200">
        <f>IF(O188="snížená",K188,0)</f>
        <v>0</v>
      </c>
      <c r="BG188" s="200">
        <f>IF(O188="zákl. přenesená",K188,0)</f>
        <v>0</v>
      </c>
      <c r="BH188" s="200">
        <f>IF(O188="sníž. přenesená",K188,0)</f>
        <v>0</v>
      </c>
      <c r="BI188" s="200">
        <f>IF(O188="nulová",K188,0)</f>
        <v>0</v>
      </c>
      <c r="BJ188" s="15" t="s">
        <v>86</v>
      </c>
      <c r="BK188" s="200">
        <f>ROUND(P188*H188,2)</f>
        <v>0</v>
      </c>
      <c r="BL188" s="15" t="s">
        <v>210</v>
      </c>
      <c r="BM188" s="199" t="s">
        <v>963</v>
      </c>
    </row>
    <row r="189" spans="1:65" s="13" customFormat="1" ht="11.25">
      <c r="B189" s="211"/>
      <c r="C189" s="212"/>
      <c r="D189" s="213" t="s">
        <v>218</v>
      </c>
      <c r="E189" s="212"/>
      <c r="F189" s="214" t="s">
        <v>964</v>
      </c>
      <c r="G189" s="212"/>
      <c r="H189" s="215">
        <v>38.5</v>
      </c>
      <c r="I189" s="216"/>
      <c r="J189" s="216"/>
      <c r="K189" s="212"/>
      <c r="L189" s="212"/>
      <c r="M189" s="217"/>
      <c r="N189" s="218"/>
      <c r="O189" s="219"/>
      <c r="P189" s="219"/>
      <c r="Q189" s="219"/>
      <c r="R189" s="219"/>
      <c r="S189" s="219"/>
      <c r="T189" s="219"/>
      <c r="U189" s="219"/>
      <c r="V189" s="219"/>
      <c r="W189" s="219"/>
      <c r="X189" s="220"/>
      <c r="AT189" s="221" t="s">
        <v>218</v>
      </c>
      <c r="AU189" s="221" t="s">
        <v>88</v>
      </c>
      <c r="AV189" s="13" t="s">
        <v>88</v>
      </c>
      <c r="AW189" s="13" t="s">
        <v>4</v>
      </c>
      <c r="AX189" s="13" t="s">
        <v>86</v>
      </c>
      <c r="AY189" s="221" t="s">
        <v>148</v>
      </c>
    </row>
    <row r="190" spans="1:65" s="2" customFormat="1" ht="33" customHeight="1">
      <c r="A190" s="32"/>
      <c r="B190" s="33"/>
      <c r="C190" s="187" t="s">
        <v>359</v>
      </c>
      <c r="D190" s="187" t="s">
        <v>151</v>
      </c>
      <c r="E190" s="188" t="s">
        <v>221</v>
      </c>
      <c r="F190" s="189" t="s">
        <v>222</v>
      </c>
      <c r="G190" s="190" t="s">
        <v>171</v>
      </c>
      <c r="H190" s="191">
        <v>130</v>
      </c>
      <c r="I190" s="192"/>
      <c r="J190" s="192"/>
      <c r="K190" s="193">
        <f t="shared" ref="K190:K231" si="40">ROUND(P190*H190,2)</f>
        <v>0</v>
      </c>
      <c r="L190" s="189" t="s">
        <v>155</v>
      </c>
      <c r="M190" s="37"/>
      <c r="N190" s="194" t="s">
        <v>1</v>
      </c>
      <c r="O190" s="195" t="s">
        <v>41</v>
      </c>
      <c r="P190" s="196">
        <f t="shared" ref="P190:P231" si="41">I190+J190</f>
        <v>0</v>
      </c>
      <c r="Q190" s="196">
        <f t="shared" ref="Q190:Q231" si="42">ROUND(I190*H190,2)</f>
        <v>0</v>
      </c>
      <c r="R190" s="196">
        <f t="shared" ref="R190:R231" si="43">ROUND(J190*H190,2)</f>
        <v>0</v>
      </c>
      <c r="S190" s="69"/>
      <c r="T190" s="197">
        <f t="shared" ref="T190:T231" si="44">S190*H190</f>
        <v>0</v>
      </c>
      <c r="U190" s="197">
        <v>0</v>
      </c>
      <c r="V190" s="197">
        <f t="shared" ref="V190:V231" si="45">U190*H190</f>
        <v>0</v>
      </c>
      <c r="W190" s="197">
        <v>0</v>
      </c>
      <c r="X190" s="198">
        <f t="shared" ref="X190:X231" si="46">W190*H190</f>
        <v>0</v>
      </c>
      <c r="Y190" s="32"/>
      <c r="Z190" s="32"/>
      <c r="AA190" s="32"/>
      <c r="AB190" s="32"/>
      <c r="AC190" s="32"/>
      <c r="AD190" s="32"/>
      <c r="AE190" s="32"/>
      <c r="AR190" s="199" t="s">
        <v>210</v>
      </c>
      <c r="AT190" s="199" t="s">
        <v>151</v>
      </c>
      <c r="AU190" s="199" t="s">
        <v>88</v>
      </c>
      <c r="AY190" s="15" t="s">
        <v>148</v>
      </c>
      <c r="BE190" s="200">
        <f t="shared" ref="BE190:BE231" si="47">IF(O190="základní",K190,0)</f>
        <v>0</v>
      </c>
      <c r="BF190" s="200">
        <f t="shared" ref="BF190:BF231" si="48">IF(O190="snížená",K190,0)</f>
        <v>0</v>
      </c>
      <c r="BG190" s="200">
        <f t="shared" ref="BG190:BG231" si="49">IF(O190="zákl. přenesená",K190,0)</f>
        <v>0</v>
      </c>
      <c r="BH190" s="200">
        <f t="shared" ref="BH190:BH231" si="50">IF(O190="sníž. přenesená",K190,0)</f>
        <v>0</v>
      </c>
      <c r="BI190" s="200">
        <f t="shared" ref="BI190:BI231" si="51">IF(O190="nulová",K190,0)</f>
        <v>0</v>
      </c>
      <c r="BJ190" s="15" t="s">
        <v>86</v>
      </c>
      <c r="BK190" s="200">
        <f t="shared" ref="BK190:BK231" si="52">ROUND(P190*H190,2)</f>
        <v>0</v>
      </c>
      <c r="BL190" s="15" t="s">
        <v>210</v>
      </c>
      <c r="BM190" s="199" t="s">
        <v>965</v>
      </c>
    </row>
    <row r="191" spans="1:65" s="2" customFormat="1" ht="33" customHeight="1">
      <c r="A191" s="32"/>
      <c r="B191" s="33"/>
      <c r="C191" s="187" t="s">
        <v>363</v>
      </c>
      <c r="D191" s="187" t="s">
        <v>151</v>
      </c>
      <c r="E191" s="188" t="s">
        <v>781</v>
      </c>
      <c r="F191" s="189" t="s">
        <v>782</v>
      </c>
      <c r="G191" s="190" t="s">
        <v>171</v>
      </c>
      <c r="H191" s="191">
        <v>4</v>
      </c>
      <c r="I191" s="192"/>
      <c r="J191" s="192"/>
      <c r="K191" s="193">
        <f t="shared" si="40"/>
        <v>0</v>
      </c>
      <c r="L191" s="189" t="s">
        <v>155</v>
      </c>
      <c r="M191" s="37"/>
      <c r="N191" s="194" t="s">
        <v>1</v>
      </c>
      <c r="O191" s="195" t="s">
        <v>41</v>
      </c>
      <c r="P191" s="196">
        <f t="shared" si="41"/>
        <v>0</v>
      </c>
      <c r="Q191" s="196">
        <f t="shared" si="42"/>
        <v>0</v>
      </c>
      <c r="R191" s="196">
        <f t="shared" si="43"/>
        <v>0</v>
      </c>
      <c r="S191" s="69"/>
      <c r="T191" s="197">
        <f t="shared" si="44"/>
        <v>0</v>
      </c>
      <c r="U191" s="197">
        <v>0</v>
      </c>
      <c r="V191" s="197">
        <f t="shared" si="45"/>
        <v>0</v>
      </c>
      <c r="W191" s="197">
        <v>0</v>
      </c>
      <c r="X191" s="198">
        <f t="shared" si="46"/>
        <v>0</v>
      </c>
      <c r="Y191" s="32"/>
      <c r="Z191" s="32"/>
      <c r="AA191" s="32"/>
      <c r="AB191" s="32"/>
      <c r="AC191" s="32"/>
      <c r="AD191" s="32"/>
      <c r="AE191" s="32"/>
      <c r="AR191" s="199" t="s">
        <v>210</v>
      </c>
      <c r="AT191" s="199" t="s">
        <v>151</v>
      </c>
      <c r="AU191" s="199" t="s">
        <v>88</v>
      </c>
      <c r="AY191" s="15" t="s">
        <v>148</v>
      </c>
      <c r="BE191" s="200">
        <f t="shared" si="47"/>
        <v>0</v>
      </c>
      <c r="BF191" s="200">
        <f t="shared" si="48"/>
        <v>0</v>
      </c>
      <c r="BG191" s="200">
        <f t="shared" si="49"/>
        <v>0</v>
      </c>
      <c r="BH191" s="200">
        <f t="shared" si="50"/>
        <v>0</v>
      </c>
      <c r="BI191" s="200">
        <f t="shared" si="51"/>
        <v>0</v>
      </c>
      <c r="BJ191" s="15" t="s">
        <v>86</v>
      </c>
      <c r="BK191" s="200">
        <f t="shared" si="52"/>
        <v>0</v>
      </c>
      <c r="BL191" s="15" t="s">
        <v>210</v>
      </c>
      <c r="BM191" s="199" t="s">
        <v>966</v>
      </c>
    </row>
    <row r="192" spans="1:65" s="2" customFormat="1" ht="33" customHeight="1">
      <c r="A192" s="32"/>
      <c r="B192" s="33"/>
      <c r="C192" s="187" t="s">
        <v>368</v>
      </c>
      <c r="D192" s="187" t="s">
        <v>151</v>
      </c>
      <c r="E192" s="188" t="s">
        <v>224</v>
      </c>
      <c r="F192" s="189" t="s">
        <v>225</v>
      </c>
      <c r="G192" s="190" t="s">
        <v>171</v>
      </c>
      <c r="H192" s="191">
        <v>4</v>
      </c>
      <c r="I192" s="192"/>
      <c r="J192" s="192"/>
      <c r="K192" s="193">
        <f t="shared" si="40"/>
        <v>0</v>
      </c>
      <c r="L192" s="189" t="s">
        <v>155</v>
      </c>
      <c r="M192" s="37"/>
      <c r="N192" s="194" t="s">
        <v>1</v>
      </c>
      <c r="O192" s="195" t="s">
        <v>41</v>
      </c>
      <c r="P192" s="196">
        <f t="shared" si="41"/>
        <v>0</v>
      </c>
      <c r="Q192" s="196">
        <f t="shared" si="42"/>
        <v>0</v>
      </c>
      <c r="R192" s="196">
        <f t="shared" si="43"/>
        <v>0</v>
      </c>
      <c r="S192" s="69"/>
      <c r="T192" s="197">
        <f t="shared" si="44"/>
        <v>0</v>
      </c>
      <c r="U192" s="197">
        <v>0</v>
      </c>
      <c r="V192" s="197">
        <f t="shared" si="45"/>
        <v>0</v>
      </c>
      <c r="W192" s="197">
        <v>0</v>
      </c>
      <c r="X192" s="198">
        <f t="shared" si="46"/>
        <v>0</v>
      </c>
      <c r="Y192" s="32"/>
      <c r="Z192" s="32"/>
      <c r="AA192" s="32"/>
      <c r="AB192" s="32"/>
      <c r="AC192" s="32"/>
      <c r="AD192" s="32"/>
      <c r="AE192" s="32"/>
      <c r="AR192" s="199" t="s">
        <v>210</v>
      </c>
      <c r="AT192" s="199" t="s">
        <v>151</v>
      </c>
      <c r="AU192" s="199" t="s">
        <v>88</v>
      </c>
      <c r="AY192" s="15" t="s">
        <v>148</v>
      </c>
      <c r="BE192" s="200">
        <f t="shared" si="47"/>
        <v>0</v>
      </c>
      <c r="BF192" s="200">
        <f t="shared" si="48"/>
        <v>0</v>
      </c>
      <c r="BG192" s="200">
        <f t="shared" si="49"/>
        <v>0</v>
      </c>
      <c r="BH192" s="200">
        <f t="shared" si="50"/>
        <v>0</v>
      </c>
      <c r="BI192" s="200">
        <f t="shared" si="51"/>
        <v>0</v>
      </c>
      <c r="BJ192" s="15" t="s">
        <v>86</v>
      </c>
      <c r="BK192" s="200">
        <f t="shared" si="52"/>
        <v>0</v>
      </c>
      <c r="BL192" s="15" t="s">
        <v>210</v>
      </c>
      <c r="BM192" s="199" t="s">
        <v>967</v>
      </c>
    </row>
    <row r="193" spans="1:65" s="2" customFormat="1" ht="33" customHeight="1">
      <c r="A193" s="32"/>
      <c r="B193" s="33"/>
      <c r="C193" s="187" t="s">
        <v>373</v>
      </c>
      <c r="D193" s="187" t="s">
        <v>151</v>
      </c>
      <c r="E193" s="188" t="s">
        <v>231</v>
      </c>
      <c r="F193" s="189" t="s">
        <v>232</v>
      </c>
      <c r="G193" s="190" t="s">
        <v>171</v>
      </c>
      <c r="H193" s="191">
        <v>2</v>
      </c>
      <c r="I193" s="192"/>
      <c r="J193" s="192"/>
      <c r="K193" s="193">
        <f t="shared" si="40"/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si="41"/>
        <v>0</v>
      </c>
      <c r="Q193" s="196">
        <f t="shared" si="42"/>
        <v>0</v>
      </c>
      <c r="R193" s="196">
        <f t="shared" si="43"/>
        <v>0</v>
      </c>
      <c r="S193" s="69"/>
      <c r="T193" s="197">
        <f t="shared" si="44"/>
        <v>0</v>
      </c>
      <c r="U193" s="197">
        <v>0</v>
      </c>
      <c r="V193" s="197">
        <f t="shared" si="45"/>
        <v>0</v>
      </c>
      <c r="W193" s="197">
        <v>0</v>
      </c>
      <c r="X193" s="198">
        <f t="shared" si="46"/>
        <v>0</v>
      </c>
      <c r="Y193" s="32"/>
      <c r="Z193" s="32"/>
      <c r="AA193" s="32"/>
      <c r="AB193" s="32"/>
      <c r="AC193" s="32"/>
      <c r="AD193" s="32"/>
      <c r="AE193" s="32"/>
      <c r="AR193" s="199" t="s">
        <v>210</v>
      </c>
      <c r="AT193" s="199" t="s">
        <v>151</v>
      </c>
      <c r="AU193" s="199" t="s">
        <v>88</v>
      </c>
      <c r="AY193" s="15" t="s">
        <v>148</v>
      </c>
      <c r="BE193" s="200">
        <f t="shared" si="47"/>
        <v>0</v>
      </c>
      <c r="BF193" s="200">
        <f t="shared" si="48"/>
        <v>0</v>
      </c>
      <c r="BG193" s="200">
        <f t="shared" si="49"/>
        <v>0</v>
      </c>
      <c r="BH193" s="200">
        <f t="shared" si="50"/>
        <v>0</v>
      </c>
      <c r="BI193" s="200">
        <f t="shared" si="51"/>
        <v>0</v>
      </c>
      <c r="BJ193" s="15" t="s">
        <v>86</v>
      </c>
      <c r="BK193" s="200">
        <f t="shared" si="52"/>
        <v>0</v>
      </c>
      <c r="BL193" s="15" t="s">
        <v>210</v>
      </c>
      <c r="BM193" s="199" t="s">
        <v>968</v>
      </c>
    </row>
    <row r="194" spans="1:65" s="2" customFormat="1" ht="16.5" customHeight="1">
      <c r="A194" s="32"/>
      <c r="B194" s="33"/>
      <c r="C194" s="201" t="s">
        <v>377</v>
      </c>
      <c r="D194" s="201" t="s">
        <v>213</v>
      </c>
      <c r="E194" s="202" t="s">
        <v>969</v>
      </c>
      <c r="F194" s="203" t="s">
        <v>970</v>
      </c>
      <c r="G194" s="204" t="s">
        <v>171</v>
      </c>
      <c r="H194" s="205">
        <v>1</v>
      </c>
      <c r="I194" s="206"/>
      <c r="J194" s="207"/>
      <c r="K194" s="208">
        <f t="shared" si="40"/>
        <v>0</v>
      </c>
      <c r="L194" s="203" t="s">
        <v>1</v>
      </c>
      <c r="M194" s="209"/>
      <c r="N194" s="210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216</v>
      </c>
      <c r="AT194" s="199" t="s">
        <v>213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210</v>
      </c>
      <c r="BM194" s="199" t="s">
        <v>971</v>
      </c>
    </row>
    <row r="195" spans="1:65" s="2" customFormat="1" ht="16.5" customHeight="1">
      <c r="A195" s="32"/>
      <c r="B195" s="33"/>
      <c r="C195" s="201" t="s">
        <v>381</v>
      </c>
      <c r="D195" s="201" t="s">
        <v>213</v>
      </c>
      <c r="E195" s="202" t="s">
        <v>972</v>
      </c>
      <c r="F195" s="203" t="s">
        <v>973</v>
      </c>
      <c r="G195" s="204" t="s">
        <v>171</v>
      </c>
      <c r="H195" s="205">
        <v>1</v>
      </c>
      <c r="I195" s="206"/>
      <c r="J195" s="207"/>
      <c r="K195" s="208">
        <f t="shared" si="40"/>
        <v>0</v>
      </c>
      <c r="L195" s="203" t="s">
        <v>1</v>
      </c>
      <c r="M195" s="209"/>
      <c r="N195" s="210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216</v>
      </c>
      <c r="AT195" s="199" t="s">
        <v>213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210</v>
      </c>
      <c r="BM195" s="199" t="s">
        <v>974</v>
      </c>
    </row>
    <row r="196" spans="1:65" s="2" customFormat="1" ht="49.15" customHeight="1">
      <c r="A196" s="32"/>
      <c r="B196" s="33"/>
      <c r="C196" s="187" t="s">
        <v>385</v>
      </c>
      <c r="D196" s="187" t="s">
        <v>151</v>
      </c>
      <c r="E196" s="188" t="s">
        <v>382</v>
      </c>
      <c r="F196" s="189" t="s">
        <v>383</v>
      </c>
      <c r="G196" s="190" t="s">
        <v>171</v>
      </c>
      <c r="H196" s="191">
        <v>10</v>
      </c>
      <c r="I196" s="192"/>
      <c r="J196" s="192"/>
      <c r="K196" s="193">
        <f t="shared" si="40"/>
        <v>0</v>
      </c>
      <c r="L196" s="189" t="s">
        <v>155</v>
      </c>
      <c r="M196" s="37"/>
      <c r="N196" s="194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0</v>
      </c>
      <c r="V196" s="197">
        <f t="shared" si="45"/>
        <v>0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210</v>
      </c>
      <c r="AT196" s="199" t="s">
        <v>151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210</v>
      </c>
      <c r="BM196" s="199" t="s">
        <v>975</v>
      </c>
    </row>
    <row r="197" spans="1:65" s="2" customFormat="1" ht="16.5" customHeight="1">
      <c r="A197" s="32"/>
      <c r="B197" s="33"/>
      <c r="C197" s="201" t="s">
        <v>389</v>
      </c>
      <c r="D197" s="201" t="s">
        <v>213</v>
      </c>
      <c r="E197" s="202" t="s">
        <v>386</v>
      </c>
      <c r="F197" s="203" t="s">
        <v>976</v>
      </c>
      <c r="G197" s="204" t="s">
        <v>171</v>
      </c>
      <c r="H197" s="205">
        <v>10</v>
      </c>
      <c r="I197" s="206"/>
      <c r="J197" s="207"/>
      <c r="K197" s="208">
        <f t="shared" si="40"/>
        <v>0</v>
      </c>
      <c r="L197" s="203" t="s">
        <v>1</v>
      </c>
      <c r="M197" s="209"/>
      <c r="N197" s="210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1.1E-4</v>
      </c>
      <c r="V197" s="197">
        <f t="shared" si="45"/>
        <v>1.1000000000000001E-3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216</v>
      </c>
      <c r="AT197" s="199" t="s">
        <v>213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210</v>
      </c>
      <c r="BM197" s="199" t="s">
        <v>977</v>
      </c>
    </row>
    <row r="198" spans="1:65" s="2" customFormat="1" ht="49.15" customHeight="1">
      <c r="A198" s="32"/>
      <c r="B198" s="33"/>
      <c r="C198" s="187" t="s">
        <v>393</v>
      </c>
      <c r="D198" s="187" t="s">
        <v>151</v>
      </c>
      <c r="E198" s="188" t="s">
        <v>390</v>
      </c>
      <c r="F198" s="189" t="s">
        <v>391</v>
      </c>
      <c r="G198" s="190" t="s">
        <v>171</v>
      </c>
      <c r="H198" s="191">
        <v>11</v>
      </c>
      <c r="I198" s="192"/>
      <c r="J198" s="192"/>
      <c r="K198" s="193">
        <f t="shared" si="40"/>
        <v>0</v>
      </c>
      <c r="L198" s="189" t="s">
        <v>155</v>
      </c>
      <c r="M198" s="37"/>
      <c r="N198" s="194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0</v>
      </c>
      <c r="V198" s="197">
        <f t="shared" si="45"/>
        <v>0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210</v>
      </c>
      <c r="AT198" s="199" t="s">
        <v>151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210</v>
      </c>
      <c r="BM198" s="199" t="s">
        <v>978</v>
      </c>
    </row>
    <row r="199" spans="1:65" s="2" customFormat="1" ht="21.75" customHeight="1">
      <c r="A199" s="32"/>
      <c r="B199" s="33"/>
      <c r="C199" s="201" t="s">
        <v>397</v>
      </c>
      <c r="D199" s="201" t="s">
        <v>213</v>
      </c>
      <c r="E199" s="202" t="s">
        <v>394</v>
      </c>
      <c r="F199" s="203" t="s">
        <v>979</v>
      </c>
      <c r="G199" s="204" t="s">
        <v>171</v>
      </c>
      <c r="H199" s="205">
        <v>11</v>
      </c>
      <c r="I199" s="206"/>
      <c r="J199" s="207"/>
      <c r="K199" s="208">
        <f t="shared" si="40"/>
        <v>0</v>
      </c>
      <c r="L199" s="203" t="s">
        <v>1</v>
      </c>
      <c r="M199" s="209"/>
      <c r="N199" s="210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1.2E-4</v>
      </c>
      <c r="V199" s="197">
        <f t="shared" si="45"/>
        <v>1.32E-3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216</v>
      </c>
      <c r="AT199" s="199" t="s">
        <v>213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210</v>
      </c>
      <c r="BM199" s="199" t="s">
        <v>980</v>
      </c>
    </row>
    <row r="200" spans="1:65" s="2" customFormat="1" ht="24.2" customHeight="1">
      <c r="A200" s="32"/>
      <c r="B200" s="33"/>
      <c r="C200" s="187" t="s">
        <v>401</v>
      </c>
      <c r="D200" s="187" t="s">
        <v>151</v>
      </c>
      <c r="E200" s="188" t="s">
        <v>406</v>
      </c>
      <c r="F200" s="189" t="s">
        <v>407</v>
      </c>
      <c r="G200" s="190" t="s">
        <v>171</v>
      </c>
      <c r="H200" s="191">
        <v>3</v>
      </c>
      <c r="I200" s="192"/>
      <c r="J200" s="192"/>
      <c r="K200" s="193">
        <f t="shared" si="40"/>
        <v>0</v>
      </c>
      <c r="L200" s="189" t="s">
        <v>155</v>
      </c>
      <c r="M200" s="37"/>
      <c r="N200" s="194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0</v>
      </c>
      <c r="V200" s="197">
        <f t="shared" si="45"/>
        <v>0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210</v>
      </c>
      <c r="AT200" s="199" t="s">
        <v>151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210</v>
      </c>
      <c r="BM200" s="199" t="s">
        <v>981</v>
      </c>
    </row>
    <row r="201" spans="1:65" s="2" customFormat="1" ht="44.25" customHeight="1">
      <c r="A201" s="32"/>
      <c r="B201" s="33"/>
      <c r="C201" s="201" t="s">
        <v>405</v>
      </c>
      <c r="D201" s="201" t="s">
        <v>213</v>
      </c>
      <c r="E201" s="202" t="s">
        <v>410</v>
      </c>
      <c r="F201" s="203" t="s">
        <v>411</v>
      </c>
      <c r="G201" s="204" t="s">
        <v>171</v>
      </c>
      <c r="H201" s="205">
        <v>1</v>
      </c>
      <c r="I201" s="206"/>
      <c r="J201" s="207"/>
      <c r="K201" s="208">
        <f t="shared" si="40"/>
        <v>0</v>
      </c>
      <c r="L201" s="203" t="s">
        <v>1</v>
      </c>
      <c r="M201" s="209"/>
      <c r="N201" s="210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3.2000000000000003E-4</v>
      </c>
      <c r="V201" s="197">
        <f t="shared" si="45"/>
        <v>3.2000000000000003E-4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216</v>
      </c>
      <c r="AT201" s="199" t="s">
        <v>213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210</v>
      </c>
      <c r="BM201" s="199" t="s">
        <v>982</v>
      </c>
    </row>
    <row r="202" spans="1:65" s="2" customFormat="1" ht="49.15" customHeight="1">
      <c r="A202" s="32"/>
      <c r="B202" s="33"/>
      <c r="C202" s="201" t="s">
        <v>409</v>
      </c>
      <c r="D202" s="201" t="s">
        <v>213</v>
      </c>
      <c r="E202" s="202" t="s">
        <v>414</v>
      </c>
      <c r="F202" s="203" t="s">
        <v>415</v>
      </c>
      <c r="G202" s="204" t="s">
        <v>171</v>
      </c>
      <c r="H202" s="205">
        <v>2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3.2000000000000003E-4</v>
      </c>
      <c r="V202" s="197">
        <f t="shared" si="45"/>
        <v>6.4000000000000005E-4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210</v>
      </c>
      <c r="BM202" s="199" t="s">
        <v>983</v>
      </c>
    </row>
    <row r="203" spans="1:65" s="2" customFormat="1" ht="49.15" customHeight="1">
      <c r="A203" s="32"/>
      <c r="B203" s="33"/>
      <c r="C203" s="187" t="s">
        <v>413</v>
      </c>
      <c r="D203" s="187" t="s">
        <v>151</v>
      </c>
      <c r="E203" s="188" t="s">
        <v>430</v>
      </c>
      <c r="F203" s="189" t="s">
        <v>431</v>
      </c>
      <c r="G203" s="190" t="s">
        <v>171</v>
      </c>
      <c r="H203" s="191">
        <v>48</v>
      </c>
      <c r="I203" s="192"/>
      <c r="J203" s="192"/>
      <c r="K203" s="193">
        <f t="shared" si="40"/>
        <v>0</v>
      </c>
      <c r="L203" s="189" t="s">
        <v>155</v>
      </c>
      <c r="M203" s="37"/>
      <c r="N203" s="194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0</v>
      </c>
      <c r="V203" s="197">
        <f t="shared" si="45"/>
        <v>0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210</v>
      </c>
      <c r="AT203" s="199" t="s">
        <v>151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210</v>
      </c>
      <c r="BM203" s="199" t="s">
        <v>984</v>
      </c>
    </row>
    <row r="204" spans="1:65" s="2" customFormat="1" ht="24.2" customHeight="1">
      <c r="A204" s="32"/>
      <c r="B204" s="33"/>
      <c r="C204" s="201" t="s">
        <v>417</v>
      </c>
      <c r="D204" s="201" t="s">
        <v>213</v>
      </c>
      <c r="E204" s="202" t="s">
        <v>434</v>
      </c>
      <c r="F204" s="203" t="s">
        <v>985</v>
      </c>
      <c r="G204" s="204" t="s">
        <v>171</v>
      </c>
      <c r="H204" s="205">
        <v>48</v>
      </c>
      <c r="I204" s="206"/>
      <c r="J204" s="207"/>
      <c r="K204" s="208">
        <f t="shared" si="40"/>
        <v>0</v>
      </c>
      <c r="L204" s="203" t="s">
        <v>1</v>
      </c>
      <c r="M204" s="209"/>
      <c r="N204" s="210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216</v>
      </c>
      <c r="AT204" s="199" t="s">
        <v>213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210</v>
      </c>
      <c r="BM204" s="199" t="s">
        <v>986</v>
      </c>
    </row>
    <row r="205" spans="1:65" s="2" customFormat="1" ht="49.15" customHeight="1">
      <c r="A205" s="32"/>
      <c r="B205" s="33"/>
      <c r="C205" s="187" t="s">
        <v>167</v>
      </c>
      <c r="D205" s="187" t="s">
        <v>151</v>
      </c>
      <c r="E205" s="188" t="s">
        <v>811</v>
      </c>
      <c r="F205" s="189" t="s">
        <v>812</v>
      </c>
      <c r="G205" s="190" t="s">
        <v>171</v>
      </c>
      <c r="H205" s="191">
        <v>8</v>
      </c>
      <c r="I205" s="192"/>
      <c r="J205" s="192"/>
      <c r="K205" s="193">
        <f t="shared" si="40"/>
        <v>0</v>
      </c>
      <c r="L205" s="189" t="s">
        <v>155</v>
      </c>
      <c r="M205" s="37"/>
      <c r="N205" s="194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210</v>
      </c>
      <c r="AT205" s="199" t="s">
        <v>151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210</v>
      </c>
      <c r="BM205" s="199" t="s">
        <v>987</v>
      </c>
    </row>
    <row r="206" spans="1:65" s="2" customFormat="1" ht="24.2" customHeight="1">
      <c r="A206" s="32"/>
      <c r="B206" s="33"/>
      <c r="C206" s="201" t="s">
        <v>425</v>
      </c>
      <c r="D206" s="201" t="s">
        <v>213</v>
      </c>
      <c r="E206" s="202" t="s">
        <v>814</v>
      </c>
      <c r="F206" s="203" t="s">
        <v>988</v>
      </c>
      <c r="G206" s="204" t="s">
        <v>171</v>
      </c>
      <c r="H206" s="205">
        <v>8</v>
      </c>
      <c r="I206" s="206"/>
      <c r="J206" s="207"/>
      <c r="K206" s="208">
        <f t="shared" si="40"/>
        <v>0</v>
      </c>
      <c r="L206" s="203" t="s">
        <v>1</v>
      </c>
      <c r="M206" s="209"/>
      <c r="N206" s="210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216</v>
      </c>
      <c r="AT206" s="199" t="s">
        <v>213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210</v>
      </c>
      <c r="BM206" s="199" t="s">
        <v>989</v>
      </c>
    </row>
    <row r="207" spans="1:65" s="2" customFormat="1" ht="49.15" customHeight="1">
      <c r="A207" s="32"/>
      <c r="B207" s="33"/>
      <c r="C207" s="187" t="s">
        <v>429</v>
      </c>
      <c r="D207" s="187" t="s">
        <v>151</v>
      </c>
      <c r="E207" s="188" t="s">
        <v>438</v>
      </c>
      <c r="F207" s="189" t="s">
        <v>439</v>
      </c>
      <c r="G207" s="190" t="s">
        <v>171</v>
      </c>
      <c r="H207" s="191">
        <v>3</v>
      </c>
      <c r="I207" s="192"/>
      <c r="J207" s="192"/>
      <c r="K207" s="193">
        <f t="shared" si="40"/>
        <v>0</v>
      </c>
      <c r="L207" s="189" t="s">
        <v>155</v>
      </c>
      <c r="M207" s="37"/>
      <c r="N207" s="194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210</v>
      </c>
      <c r="AT207" s="199" t="s">
        <v>151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210</v>
      </c>
      <c r="BM207" s="199" t="s">
        <v>990</v>
      </c>
    </row>
    <row r="208" spans="1:65" s="2" customFormat="1" ht="24.2" customHeight="1">
      <c r="A208" s="32"/>
      <c r="B208" s="33"/>
      <c r="C208" s="201" t="s">
        <v>433</v>
      </c>
      <c r="D208" s="201" t="s">
        <v>213</v>
      </c>
      <c r="E208" s="202" t="s">
        <v>442</v>
      </c>
      <c r="F208" s="203" t="s">
        <v>991</v>
      </c>
      <c r="G208" s="204" t="s">
        <v>171</v>
      </c>
      <c r="H208" s="205">
        <v>3</v>
      </c>
      <c r="I208" s="206"/>
      <c r="J208" s="207"/>
      <c r="K208" s="208">
        <f t="shared" si="40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6.9999999999999994E-5</v>
      </c>
      <c r="V208" s="197">
        <f t="shared" si="45"/>
        <v>2.0999999999999998E-4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216</v>
      </c>
      <c r="AT208" s="199" t="s">
        <v>213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210</v>
      </c>
      <c r="BM208" s="199" t="s">
        <v>992</v>
      </c>
    </row>
    <row r="209" spans="1:65" s="2" customFormat="1" ht="16.5" customHeight="1">
      <c r="A209" s="32"/>
      <c r="B209" s="33"/>
      <c r="C209" s="201" t="s">
        <v>437</v>
      </c>
      <c r="D209" s="201" t="s">
        <v>213</v>
      </c>
      <c r="E209" s="202" t="s">
        <v>446</v>
      </c>
      <c r="F209" s="203" t="s">
        <v>447</v>
      </c>
      <c r="G209" s="204" t="s">
        <v>171</v>
      </c>
      <c r="H209" s="205">
        <v>3</v>
      </c>
      <c r="I209" s="206"/>
      <c r="J209" s="207"/>
      <c r="K209" s="208">
        <f t="shared" si="40"/>
        <v>0</v>
      </c>
      <c r="L209" s="203" t="s">
        <v>1</v>
      </c>
      <c r="M209" s="209"/>
      <c r="N209" s="210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216</v>
      </c>
      <c r="AT209" s="199" t="s">
        <v>213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210</v>
      </c>
      <c r="BM209" s="199" t="s">
        <v>993</v>
      </c>
    </row>
    <row r="210" spans="1:65" s="2" customFormat="1" ht="44.25" customHeight="1">
      <c r="A210" s="32"/>
      <c r="B210" s="33"/>
      <c r="C210" s="187" t="s">
        <v>441</v>
      </c>
      <c r="D210" s="187" t="s">
        <v>151</v>
      </c>
      <c r="E210" s="188" t="s">
        <v>338</v>
      </c>
      <c r="F210" s="189" t="s">
        <v>339</v>
      </c>
      <c r="G210" s="190" t="s">
        <v>171</v>
      </c>
      <c r="H210" s="191">
        <v>3</v>
      </c>
      <c r="I210" s="192"/>
      <c r="J210" s="192"/>
      <c r="K210" s="193">
        <f t="shared" si="40"/>
        <v>0</v>
      </c>
      <c r="L210" s="189" t="s">
        <v>155</v>
      </c>
      <c r="M210" s="37"/>
      <c r="N210" s="194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210</v>
      </c>
      <c r="AT210" s="199" t="s">
        <v>151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210</v>
      </c>
      <c r="BM210" s="199" t="s">
        <v>994</v>
      </c>
    </row>
    <row r="211" spans="1:65" s="2" customFormat="1" ht="21.75" customHeight="1">
      <c r="A211" s="32"/>
      <c r="B211" s="33"/>
      <c r="C211" s="201" t="s">
        <v>445</v>
      </c>
      <c r="D211" s="201" t="s">
        <v>213</v>
      </c>
      <c r="E211" s="202" t="s">
        <v>342</v>
      </c>
      <c r="F211" s="203" t="s">
        <v>995</v>
      </c>
      <c r="G211" s="204" t="s">
        <v>171</v>
      </c>
      <c r="H211" s="205">
        <v>3</v>
      </c>
      <c r="I211" s="206"/>
      <c r="J211" s="207"/>
      <c r="K211" s="208">
        <f t="shared" si="40"/>
        <v>0</v>
      </c>
      <c r="L211" s="203" t="s">
        <v>1</v>
      </c>
      <c r="M211" s="209"/>
      <c r="N211" s="210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216</v>
      </c>
      <c r="AT211" s="199" t="s">
        <v>213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210</v>
      </c>
      <c r="BM211" s="199" t="s">
        <v>996</v>
      </c>
    </row>
    <row r="212" spans="1:65" s="2" customFormat="1" ht="37.9" customHeight="1">
      <c r="A212" s="32"/>
      <c r="B212" s="33"/>
      <c r="C212" s="187" t="s">
        <v>449</v>
      </c>
      <c r="D212" s="187" t="s">
        <v>151</v>
      </c>
      <c r="E212" s="188" t="s">
        <v>466</v>
      </c>
      <c r="F212" s="189" t="s">
        <v>467</v>
      </c>
      <c r="G212" s="190" t="s">
        <v>171</v>
      </c>
      <c r="H212" s="191">
        <v>14</v>
      </c>
      <c r="I212" s="192"/>
      <c r="J212" s="192"/>
      <c r="K212" s="193">
        <f t="shared" si="40"/>
        <v>0</v>
      </c>
      <c r="L212" s="189" t="s">
        <v>468</v>
      </c>
      <c r="M212" s="37"/>
      <c r="N212" s="194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0</v>
      </c>
      <c r="V212" s="197">
        <f t="shared" si="45"/>
        <v>0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156</v>
      </c>
      <c r="AT212" s="199" t="s">
        <v>151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156</v>
      </c>
      <c r="BM212" s="199" t="s">
        <v>997</v>
      </c>
    </row>
    <row r="213" spans="1:65" s="2" customFormat="1" ht="24.2" customHeight="1">
      <c r="A213" s="32"/>
      <c r="B213" s="33"/>
      <c r="C213" s="201" t="s">
        <v>453</v>
      </c>
      <c r="D213" s="201" t="s">
        <v>213</v>
      </c>
      <c r="E213" s="202" t="s">
        <v>471</v>
      </c>
      <c r="F213" s="203" t="s">
        <v>998</v>
      </c>
      <c r="G213" s="204" t="s">
        <v>171</v>
      </c>
      <c r="H213" s="205">
        <v>14</v>
      </c>
      <c r="I213" s="206"/>
      <c r="J213" s="207"/>
      <c r="K213" s="208">
        <f t="shared" si="40"/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184</v>
      </c>
      <c r="AT213" s="199" t="s">
        <v>213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156</v>
      </c>
      <c r="BM213" s="199" t="s">
        <v>999</v>
      </c>
    </row>
    <row r="214" spans="1:65" s="2" customFormat="1" ht="49.15" customHeight="1">
      <c r="A214" s="32"/>
      <c r="B214" s="33"/>
      <c r="C214" s="187" t="s">
        <v>457</v>
      </c>
      <c r="D214" s="187" t="s">
        <v>151</v>
      </c>
      <c r="E214" s="188" t="s">
        <v>491</v>
      </c>
      <c r="F214" s="189" t="s">
        <v>492</v>
      </c>
      <c r="G214" s="190" t="s">
        <v>171</v>
      </c>
      <c r="H214" s="191">
        <v>79</v>
      </c>
      <c r="I214" s="192"/>
      <c r="J214" s="192"/>
      <c r="K214" s="193">
        <f t="shared" si="40"/>
        <v>0</v>
      </c>
      <c r="L214" s="189" t="s">
        <v>155</v>
      </c>
      <c r="M214" s="37"/>
      <c r="N214" s="194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210</v>
      </c>
      <c r="AT214" s="199" t="s">
        <v>151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1000</v>
      </c>
    </row>
    <row r="215" spans="1:65" s="2" customFormat="1" ht="16.5" customHeight="1">
      <c r="A215" s="32"/>
      <c r="B215" s="33"/>
      <c r="C215" s="201" t="s">
        <v>461</v>
      </c>
      <c r="D215" s="201" t="s">
        <v>213</v>
      </c>
      <c r="E215" s="202" t="s">
        <v>828</v>
      </c>
      <c r="F215" s="203" t="s">
        <v>1001</v>
      </c>
      <c r="G215" s="204" t="s">
        <v>171</v>
      </c>
      <c r="H215" s="205">
        <v>7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1002</v>
      </c>
    </row>
    <row r="216" spans="1:65" s="2" customFormat="1" ht="24.2" customHeight="1">
      <c r="A216" s="32"/>
      <c r="B216" s="33"/>
      <c r="C216" s="201" t="s">
        <v>465</v>
      </c>
      <c r="D216" s="201" t="s">
        <v>213</v>
      </c>
      <c r="E216" s="202" t="s">
        <v>831</v>
      </c>
      <c r="F216" s="203" t="s">
        <v>1003</v>
      </c>
      <c r="G216" s="204" t="s">
        <v>171</v>
      </c>
      <c r="H216" s="205">
        <v>1</v>
      </c>
      <c r="I216" s="206"/>
      <c r="J216" s="207"/>
      <c r="K216" s="208">
        <f t="shared" si="40"/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216</v>
      </c>
      <c r="AT216" s="199" t="s">
        <v>213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210</v>
      </c>
      <c r="BM216" s="199" t="s">
        <v>1004</v>
      </c>
    </row>
    <row r="217" spans="1:65" s="2" customFormat="1" ht="16.5" customHeight="1">
      <c r="A217" s="32"/>
      <c r="B217" s="33"/>
      <c r="C217" s="201" t="s">
        <v>470</v>
      </c>
      <c r="D217" s="201" t="s">
        <v>213</v>
      </c>
      <c r="E217" s="202" t="s">
        <v>495</v>
      </c>
      <c r="F217" s="203" t="s">
        <v>496</v>
      </c>
      <c r="G217" s="204" t="s">
        <v>171</v>
      </c>
      <c r="H217" s="205">
        <v>9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216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210</v>
      </c>
      <c r="BM217" s="199" t="s">
        <v>1005</v>
      </c>
    </row>
    <row r="218" spans="1:65" s="2" customFormat="1" ht="24.2" customHeight="1">
      <c r="A218" s="32"/>
      <c r="B218" s="33"/>
      <c r="C218" s="201" t="s">
        <v>474</v>
      </c>
      <c r="D218" s="201" t="s">
        <v>213</v>
      </c>
      <c r="E218" s="202" t="s">
        <v>499</v>
      </c>
      <c r="F218" s="203" t="s">
        <v>1006</v>
      </c>
      <c r="G218" s="204" t="s">
        <v>171</v>
      </c>
      <c r="H218" s="205">
        <v>1</v>
      </c>
      <c r="I218" s="206"/>
      <c r="J218" s="207"/>
      <c r="K218" s="208">
        <f t="shared" si="40"/>
        <v>0</v>
      </c>
      <c r="L218" s="203" t="s">
        <v>1</v>
      </c>
      <c r="M218" s="209"/>
      <c r="N218" s="210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216</v>
      </c>
      <c r="AT218" s="199" t="s">
        <v>213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1007</v>
      </c>
    </row>
    <row r="219" spans="1:65" s="2" customFormat="1" ht="16.5" customHeight="1">
      <c r="A219" s="32"/>
      <c r="B219" s="33"/>
      <c r="C219" s="201" t="s">
        <v>478</v>
      </c>
      <c r="D219" s="201" t="s">
        <v>213</v>
      </c>
      <c r="E219" s="202" t="s">
        <v>840</v>
      </c>
      <c r="F219" s="203" t="s">
        <v>1008</v>
      </c>
      <c r="G219" s="204" t="s">
        <v>171</v>
      </c>
      <c r="H219" s="205">
        <v>57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216</v>
      </c>
      <c r="AT219" s="199" t="s">
        <v>213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1009</v>
      </c>
    </row>
    <row r="220" spans="1:65" s="2" customFormat="1" ht="16.5" customHeight="1">
      <c r="A220" s="32"/>
      <c r="B220" s="33"/>
      <c r="C220" s="201" t="s">
        <v>482</v>
      </c>
      <c r="D220" s="201" t="s">
        <v>213</v>
      </c>
      <c r="E220" s="202" t="s">
        <v>507</v>
      </c>
      <c r="F220" s="203" t="s">
        <v>1010</v>
      </c>
      <c r="G220" s="204" t="s">
        <v>171</v>
      </c>
      <c r="H220" s="205">
        <v>57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1.4E-3</v>
      </c>
      <c r="V220" s="197">
        <f t="shared" si="45"/>
        <v>7.9799999999999996E-2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216</v>
      </c>
      <c r="AT220" s="199" t="s">
        <v>213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1011</v>
      </c>
    </row>
    <row r="221" spans="1:65" s="2" customFormat="1" ht="16.5" customHeight="1">
      <c r="A221" s="32"/>
      <c r="B221" s="33"/>
      <c r="C221" s="201" t="s">
        <v>486</v>
      </c>
      <c r="D221" s="201" t="s">
        <v>213</v>
      </c>
      <c r="E221" s="202" t="s">
        <v>845</v>
      </c>
      <c r="F221" s="203" t="s">
        <v>1012</v>
      </c>
      <c r="G221" s="204" t="s">
        <v>171</v>
      </c>
      <c r="H221" s="205">
        <v>4</v>
      </c>
      <c r="I221" s="206"/>
      <c r="J221" s="207"/>
      <c r="K221" s="208">
        <f t="shared" si="40"/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3.5000000000000001E-3</v>
      </c>
      <c r="V221" s="197">
        <f t="shared" si="45"/>
        <v>1.4E-2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216</v>
      </c>
      <c r="AT221" s="199" t="s">
        <v>213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210</v>
      </c>
      <c r="BM221" s="199" t="s">
        <v>1013</v>
      </c>
    </row>
    <row r="222" spans="1:65" s="2" customFormat="1" ht="44.25" customHeight="1">
      <c r="A222" s="32"/>
      <c r="B222" s="33"/>
      <c r="C222" s="187" t="s">
        <v>490</v>
      </c>
      <c r="D222" s="187" t="s">
        <v>151</v>
      </c>
      <c r="E222" s="188" t="s">
        <v>475</v>
      </c>
      <c r="F222" s="189" t="s">
        <v>476</v>
      </c>
      <c r="G222" s="190" t="s">
        <v>171</v>
      </c>
      <c r="H222" s="191">
        <v>1</v>
      </c>
      <c r="I222" s="192"/>
      <c r="J222" s="192"/>
      <c r="K222" s="193">
        <f t="shared" si="40"/>
        <v>0</v>
      </c>
      <c r="L222" s="189" t="s">
        <v>155</v>
      </c>
      <c r="M222" s="37"/>
      <c r="N222" s="194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210</v>
      </c>
      <c r="AT222" s="199" t="s">
        <v>151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210</v>
      </c>
      <c r="BM222" s="199" t="s">
        <v>1014</v>
      </c>
    </row>
    <row r="223" spans="1:65" s="2" customFormat="1" ht="21.75" customHeight="1">
      <c r="A223" s="32"/>
      <c r="B223" s="33"/>
      <c r="C223" s="201" t="s">
        <v>494</v>
      </c>
      <c r="D223" s="201" t="s">
        <v>213</v>
      </c>
      <c r="E223" s="202" t="s">
        <v>479</v>
      </c>
      <c r="F223" s="203" t="s">
        <v>480</v>
      </c>
      <c r="G223" s="204" t="s">
        <v>171</v>
      </c>
      <c r="H223" s="205">
        <v>1</v>
      </c>
      <c r="I223" s="206"/>
      <c r="J223" s="207"/>
      <c r="K223" s="208">
        <f t="shared" si="40"/>
        <v>0</v>
      </c>
      <c r="L223" s="203" t="s">
        <v>1</v>
      </c>
      <c r="M223" s="209"/>
      <c r="N223" s="210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216</v>
      </c>
      <c r="AT223" s="199" t="s">
        <v>213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210</v>
      </c>
      <c r="BM223" s="199" t="s">
        <v>1015</v>
      </c>
    </row>
    <row r="224" spans="1:65" s="2" customFormat="1" ht="37.9" customHeight="1">
      <c r="A224" s="32"/>
      <c r="B224" s="33"/>
      <c r="C224" s="187" t="s">
        <v>498</v>
      </c>
      <c r="D224" s="187" t="s">
        <v>151</v>
      </c>
      <c r="E224" s="188" t="s">
        <v>483</v>
      </c>
      <c r="F224" s="189" t="s">
        <v>484</v>
      </c>
      <c r="G224" s="190" t="s">
        <v>171</v>
      </c>
      <c r="H224" s="191">
        <v>8</v>
      </c>
      <c r="I224" s="192"/>
      <c r="J224" s="192"/>
      <c r="K224" s="193">
        <f t="shared" si="40"/>
        <v>0</v>
      </c>
      <c r="L224" s="189" t="s">
        <v>155</v>
      </c>
      <c r="M224" s="37"/>
      <c r="N224" s="194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210</v>
      </c>
      <c r="AT224" s="199" t="s">
        <v>151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210</v>
      </c>
      <c r="BM224" s="199" t="s">
        <v>1016</v>
      </c>
    </row>
    <row r="225" spans="1:65" s="2" customFormat="1" ht="24.2" customHeight="1">
      <c r="A225" s="32"/>
      <c r="B225" s="33"/>
      <c r="C225" s="201" t="s">
        <v>502</v>
      </c>
      <c r="D225" s="201" t="s">
        <v>213</v>
      </c>
      <c r="E225" s="202" t="s">
        <v>487</v>
      </c>
      <c r="F225" s="203" t="s">
        <v>1017</v>
      </c>
      <c r="G225" s="204" t="s">
        <v>171</v>
      </c>
      <c r="H225" s="205">
        <v>6</v>
      </c>
      <c r="I225" s="206"/>
      <c r="J225" s="207"/>
      <c r="K225" s="208">
        <f t="shared" si="40"/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216</v>
      </c>
      <c r="AT225" s="199" t="s">
        <v>213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210</v>
      </c>
      <c r="BM225" s="199" t="s">
        <v>1018</v>
      </c>
    </row>
    <row r="226" spans="1:65" s="2" customFormat="1" ht="16.5" customHeight="1">
      <c r="A226" s="32"/>
      <c r="B226" s="33"/>
      <c r="C226" s="201" t="s">
        <v>506</v>
      </c>
      <c r="D226" s="201" t="s">
        <v>213</v>
      </c>
      <c r="E226" s="202" t="s">
        <v>1019</v>
      </c>
      <c r="F226" s="203" t="s">
        <v>1020</v>
      </c>
      <c r="G226" s="204" t="s">
        <v>171</v>
      </c>
      <c r="H226" s="205">
        <v>2</v>
      </c>
      <c r="I226" s="206"/>
      <c r="J226" s="207"/>
      <c r="K226" s="208">
        <f t="shared" si="40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216</v>
      </c>
      <c r="AT226" s="199" t="s">
        <v>213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210</v>
      </c>
      <c r="BM226" s="199" t="s">
        <v>1021</v>
      </c>
    </row>
    <row r="227" spans="1:65" s="2" customFormat="1" ht="49.15" customHeight="1">
      <c r="A227" s="32"/>
      <c r="B227" s="33"/>
      <c r="C227" s="187" t="s">
        <v>510</v>
      </c>
      <c r="D227" s="187" t="s">
        <v>151</v>
      </c>
      <c r="E227" s="188" t="s">
        <v>523</v>
      </c>
      <c r="F227" s="189" t="s">
        <v>524</v>
      </c>
      <c r="G227" s="190" t="s">
        <v>166</v>
      </c>
      <c r="H227" s="191">
        <v>30</v>
      </c>
      <c r="I227" s="192"/>
      <c r="J227" s="192"/>
      <c r="K227" s="193">
        <f t="shared" si="40"/>
        <v>0</v>
      </c>
      <c r="L227" s="189" t="s">
        <v>155</v>
      </c>
      <c r="M227" s="37"/>
      <c r="N227" s="194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210</v>
      </c>
      <c r="AT227" s="199" t="s">
        <v>151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210</v>
      </c>
      <c r="BM227" s="199" t="s">
        <v>1022</v>
      </c>
    </row>
    <row r="228" spans="1:65" s="2" customFormat="1" ht="16.5" customHeight="1">
      <c r="A228" s="32"/>
      <c r="B228" s="33"/>
      <c r="C228" s="201" t="s">
        <v>514</v>
      </c>
      <c r="D228" s="201" t="s">
        <v>213</v>
      </c>
      <c r="E228" s="202" t="s">
        <v>527</v>
      </c>
      <c r="F228" s="203" t="s">
        <v>528</v>
      </c>
      <c r="G228" s="204" t="s">
        <v>166</v>
      </c>
      <c r="H228" s="205">
        <v>30</v>
      </c>
      <c r="I228" s="206"/>
      <c r="J228" s="207"/>
      <c r="K228" s="208">
        <f t="shared" si="40"/>
        <v>0</v>
      </c>
      <c r="L228" s="203" t="s">
        <v>1</v>
      </c>
      <c r="M228" s="209"/>
      <c r="N228" s="210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216</v>
      </c>
      <c r="AT228" s="199" t="s">
        <v>213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210</v>
      </c>
      <c r="BM228" s="199" t="s">
        <v>1023</v>
      </c>
    </row>
    <row r="229" spans="1:65" s="2" customFormat="1" ht="16.5" customHeight="1">
      <c r="A229" s="32"/>
      <c r="B229" s="33"/>
      <c r="C229" s="201" t="s">
        <v>518</v>
      </c>
      <c r="D229" s="201" t="s">
        <v>213</v>
      </c>
      <c r="E229" s="202" t="s">
        <v>612</v>
      </c>
      <c r="F229" s="203" t="s">
        <v>853</v>
      </c>
      <c r="G229" s="204" t="s">
        <v>171</v>
      </c>
      <c r="H229" s="205">
        <v>2</v>
      </c>
      <c r="I229" s="206"/>
      <c r="J229" s="207"/>
      <c r="K229" s="208">
        <f t="shared" si="40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216</v>
      </c>
      <c r="AT229" s="199" t="s">
        <v>213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210</v>
      </c>
      <c r="BM229" s="199" t="s">
        <v>1024</v>
      </c>
    </row>
    <row r="230" spans="1:65" s="2" customFormat="1" ht="44.25" customHeight="1">
      <c r="A230" s="32"/>
      <c r="B230" s="33"/>
      <c r="C230" s="187" t="s">
        <v>522</v>
      </c>
      <c r="D230" s="187" t="s">
        <v>151</v>
      </c>
      <c r="E230" s="188" t="s">
        <v>641</v>
      </c>
      <c r="F230" s="189" t="s">
        <v>642</v>
      </c>
      <c r="G230" s="190" t="s">
        <v>171</v>
      </c>
      <c r="H230" s="191">
        <v>1</v>
      </c>
      <c r="I230" s="192"/>
      <c r="J230" s="192"/>
      <c r="K230" s="193">
        <f t="shared" si="40"/>
        <v>0</v>
      </c>
      <c r="L230" s="189" t="s">
        <v>155</v>
      </c>
      <c r="M230" s="37"/>
      <c r="N230" s="194" t="s">
        <v>1</v>
      </c>
      <c r="O230" s="195" t="s">
        <v>41</v>
      </c>
      <c r="P230" s="196">
        <f t="shared" si="41"/>
        <v>0</v>
      </c>
      <c r="Q230" s="196">
        <f t="shared" si="42"/>
        <v>0</v>
      </c>
      <c r="R230" s="196">
        <f t="shared" si="43"/>
        <v>0</v>
      </c>
      <c r="S230" s="69"/>
      <c r="T230" s="197">
        <f t="shared" si="44"/>
        <v>0</v>
      </c>
      <c r="U230" s="197">
        <v>0</v>
      </c>
      <c r="V230" s="197">
        <f t="shared" si="45"/>
        <v>0</v>
      </c>
      <c r="W230" s="197">
        <v>0</v>
      </c>
      <c r="X230" s="198">
        <f t="shared" si="46"/>
        <v>0</v>
      </c>
      <c r="Y230" s="32"/>
      <c r="Z230" s="32"/>
      <c r="AA230" s="32"/>
      <c r="AB230" s="32"/>
      <c r="AC230" s="32"/>
      <c r="AD230" s="32"/>
      <c r="AE230" s="32"/>
      <c r="AR230" s="199" t="s">
        <v>210</v>
      </c>
      <c r="AT230" s="199" t="s">
        <v>151</v>
      </c>
      <c r="AU230" s="199" t="s">
        <v>88</v>
      </c>
      <c r="AY230" s="15" t="s">
        <v>148</v>
      </c>
      <c r="BE230" s="200">
        <f t="shared" si="47"/>
        <v>0</v>
      </c>
      <c r="BF230" s="200">
        <f t="shared" si="48"/>
        <v>0</v>
      </c>
      <c r="BG230" s="200">
        <f t="shared" si="49"/>
        <v>0</v>
      </c>
      <c r="BH230" s="200">
        <f t="shared" si="50"/>
        <v>0</v>
      </c>
      <c r="BI230" s="200">
        <f t="shared" si="51"/>
        <v>0</v>
      </c>
      <c r="BJ230" s="15" t="s">
        <v>86</v>
      </c>
      <c r="BK230" s="200">
        <f t="shared" si="52"/>
        <v>0</v>
      </c>
      <c r="BL230" s="15" t="s">
        <v>210</v>
      </c>
      <c r="BM230" s="199" t="s">
        <v>1025</v>
      </c>
    </row>
    <row r="231" spans="1:65" s="2" customFormat="1" ht="37.9" customHeight="1">
      <c r="A231" s="32"/>
      <c r="B231" s="33"/>
      <c r="C231" s="187" t="s">
        <v>526</v>
      </c>
      <c r="D231" s="187" t="s">
        <v>151</v>
      </c>
      <c r="E231" s="188" t="s">
        <v>645</v>
      </c>
      <c r="F231" s="189" t="s">
        <v>646</v>
      </c>
      <c r="G231" s="190" t="s">
        <v>647</v>
      </c>
      <c r="H231" s="222"/>
      <c r="I231" s="192"/>
      <c r="J231" s="192"/>
      <c r="K231" s="193">
        <f t="shared" si="40"/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 t="shared" si="41"/>
        <v>0</v>
      </c>
      <c r="Q231" s="196">
        <f t="shared" si="42"/>
        <v>0</v>
      </c>
      <c r="R231" s="196">
        <f t="shared" si="43"/>
        <v>0</v>
      </c>
      <c r="S231" s="69"/>
      <c r="T231" s="197">
        <f t="shared" si="44"/>
        <v>0</v>
      </c>
      <c r="U231" s="197">
        <v>0</v>
      </c>
      <c r="V231" s="197">
        <f t="shared" si="45"/>
        <v>0</v>
      </c>
      <c r="W231" s="197">
        <v>0</v>
      </c>
      <c r="X231" s="198">
        <f t="shared" si="46"/>
        <v>0</v>
      </c>
      <c r="Y231" s="32"/>
      <c r="Z231" s="32"/>
      <c r="AA231" s="32"/>
      <c r="AB231" s="32"/>
      <c r="AC231" s="32"/>
      <c r="AD231" s="32"/>
      <c r="AE231" s="32"/>
      <c r="AR231" s="199" t="s">
        <v>210</v>
      </c>
      <c r="AT231" s="199" t="s">
        <v>151</v>
      </c>
      <c r="AU231" s="199" t="s">
        <v>88</v>
      </c>
      <c r="AY231" s="15" t="s">
        <v>148</v>
      </c>
      <c r="BE231" s="200">
        <f t="shared" si="47"/>
        <v>0</v>
      </c>
      <c r="BF231" s="200">
        <f t="shared" si="48"/>
        <v>0</v>
      </c>
      <c r="BG231" s="200">
        <f t="shared" si="49"/>
        <v>0</v>
      </c>
      <c r="BH231" s="200">
        <f t="shared" si="50"/>
        <v>0</v>
      </c>
      <c r="BI231" s="200">
        <f t="shared" si="51"/>
        <v>0</v>
      </c>
      <c r="BJ231" s="15" t="s">
        <v>86</v>
      </c>
      <c r="BK231" s="200">
        <f t="shared" si="52"/>
        <v>0</v>
      </c>
      <c r="BL231" s="15" t="s">
        <v>210</v>
      </c>
      <c r="BM231" s="199" t="s">
        <v>1026</v>
      </c>
    </row>
    <row r="232" spans="1:65" s="12" customFormat="1" ht="25.9" customHeight="1">
      <c r="B232" s="170"/>
      <c r="C232" s="171"/>
      <c r="D232" s="172" t="s">
        <v>77</v>
      </c>
      <c r="E232" s="173" t="s">
        <v>649</v>
      </c>
      <c r="F232" s="173" t="s">
        <v>650</v>
      </c>
      <c r="G232" s="171"/>
      <c r="H232" s="171"/>
      <c r="I232" s="174"/>
      <c r="J232" s="174"/>
      <c r="K232" s="175">
        <f>BK232</f>
        <v>0</v>
      </c>
      <c r="L232" s="171"/>
      <c r="M232" s="176"/>
      <c r="N232" s="177"/>
      <c r="O232" s="178"/>
      <c r="P232" s="178"/>
      <c r="Q232" s="179">
        <f>SUM(Q233:Q236)</f>
        <v>0</v>
      </c>
      <c r="R232" s="179">
        <f>SUM(R233:R236)</f>
        <v>0</v>
      </c>
      <c r="S232" s="178"/>
      <c r="T232" s="180">
        <f>SUM(T233:T236)</f>
        <v>0</v>
      </c>
      <c r="U232" s="178"/>
      <c r="V232" s="180">
        <f>SUM(V233:V236)</f>
        <v>0</v>
      </c>
      <c r="W232" s="178"/>
      <c r="X232" s="181">
        <f>SUM(X233:X236)</f>
        <v>0</v>
      </c>
      <c r="AR232" s="182" t="s">
        <v>156</v>
      </c>
      <c r="AT232" s="183" t="s">
        <v>77</v>
      </c>
      <c r="AU232" s="183" t="s">
        <v>78</v>
      </c>
      <c r="AY232" s="182" t="s">
        <v>148</v>
      </c>
      <c r="BK232" s="184">
        <f>SUM(BK233:BK236)</f>
        <v>0</v>
      </c>
    </row>
    <row r="233" spans="1:65" s="2" customFormat="1" ht="24.2" customHeight="1">
      <c r="A233" s="32"/>
      <c r="B233" s="33"/>
      <c r="C233" s="187" t="s">
        <v>530</v>
      </c>
      <c r="D233" s="187" t="s">
        <v>151</v>
      </c>
      <c r="E233" s="188" t="s">
        <v>893</v>
      </c>
      <c r="F233" s="189" t="s">
        <v>894</v>
      </c>
      <c r="G233" s="190" t="s">
        <v>654</v>
      </c>
      <c r="H233" s="191">
        <v>16</v>
      </c>
      <c r="I233" s="192"/>
      <c r="J233" s="192"/>
      <c r="K233" s="193">
        <f>ROUND(P233*H233,2)</f>
        <v>0</v>
      </c>
      <c r="L233" s="189" t="s">
        <v>155</v>
      </c>
      <c r="M233" s="37"/>
      <c r="N233" s="194" t="s">
        <v>1</v>
      </c>
      <c r="O233" s="195" t="s">
        <v>41</v>
      </c>
      <c r="P233" s="196">
        <f>I233+J233</f>
        <v>0</v>
      </c>
      <c r="Q233" s="196">
        <f>ROUND(I233*H233,2)</f>
        <v>0</v>
      </c>
      <c r="R233" s="196">
        <f>ROUND(J233*H233,2)</f>
        <v>0</v>
      </c>
      <c r="S233" s="69"/>
      <c r="T233" s="197">
        <f>S233*H233</f>
        <v>0</v>
      </c>
      <c r="U233" s="197">
        <v>0</v>
      </c>
      <c r="V233" s="197">
        <f>U233*H233</f>
        <v>0</v>
      </c>
      <c r="W233" s="197">
        <v>0</v>
      </c>
      <c r="X233" s="198">
        <f>W233*H233</f>
        <v>0</v>
      </c>
      <c r="Y233" s="32"/>
      <c r="Z233" s="32"/>
      <c r="AA233" s="32"/>
      <c r="AB233" s="32"/>
      <c r="AC233" s="32"/>
      <c r="AD233" s="32"/>
      <c r="AE233" s="32"/>
      <c r="AR233" s="199" t="s">
        <v>655</v>
      </c>
      <c r="AT233" s="199" t="s">
        <v>151</v>
      </c>
      <c r="AU233" s="199" t="s">
        <v>86</v>
      </c>
      <c r="AY233" s="15" t="s">
        <v>148</v>
      </c>
      <c r="BE233" s="200">
        <f>IF(O233="základní",K233,0)</f>
        <v>0</v>
      </c>
      <c r="BF233" s="200">
        <f>IF(O233="snížená",K233,0)</f>
        <v>0</v>
      </c>
      <c r="BG233" s="200">
        <f>IF(O233="zákl. přenesená",K233,0)</f>
        <v>0</v>
      </c>
      <c r="BH233" s="200">
        <f>IF(O233="sníž. přenesená",K233,0)</f>
        <v>0</v>
      </c>
      <c r="BI233" s="200">
        <f>IF(O233="nulová",K233,0)</f>
        <v>0</v>
      </c>
      <c r="BJ233" s="15" t="s">
        <v>86</v>
      </c>
      <c r="BK233" s="200">
        <f>ROUND(P233*H233,2)</f>
        <v>0</v>
      </c>
      <c r="BL233" s="15" t="s">
        <v>655</v>
      </c>
      <c r="BM233" s="199" t="s">
        <v>1027</v>
      </c>
    </row>
    <row r="234" spans="1:65" s="2" customFormat="1" ht="37.9" customHeight="1">
      <c r="A234" s="32"/>
      <c r="B234" s="33"/>
      <c r="C234" s="187" t="s">
        <v>534</v>
      </c>
      <c r="D234" s="187" t="s">
        <v>151</v>
      </c>
      <c r="E234" s="188" t="s">
        <v>652</v>
      </c>
      <c r="F234" s="189" t="s">
        <v>653</v>
      </c>
      <c r="G234" s="190" t="s">
        <v>654</v>
      </c>
      <c r="H234" s="191">
        <v>24</v>
      </c>
      <c r="I234" s="192"/>
      <c r="J234" s="192"/>
      <c r="K234" s="193">
        <f>ROUND(P234*H234,2)</f>
        <v>0</v>
      </c>
      <c r="L234" s="189" t="s">
        <v>155</v>
      </c>
      <c r="M234" s="37"/>
      <c r="N234" s="194" t="s">
        <v>1</v>
      </c>
      <c r="O234" s="195" t="s">
        <v>41</v>
      </c>
      <c r="P234" s="196">
        <f>I234+J234</f>
        <v>0</v>
      </c>
      <c r="Q234" s="196">
        <f>ROUND(I234*H234,2)</f>
        <v>0</v>
      </c>
      <c r="R234" s="196">
        <f>ROUND(J234*H234,2)</f>
        <v>0</v>
      </c>
      <c r="S234" s="69"/>
      <c r="T234" s="197">
        <f>S234*H234</f>
        <v>0</v>
      </c>
      <c r="U234" s="197">
        <v>0</v>
      </c>
      <c r="V234" s="197">
        <f>U234*H234</f>
        <v>0</v>
      </c>
      <c r="W234" s="197">
        <v>0</v>
      </c>
      <c r="X234" s="198">
        <f>W234*H234</f>
        <v>0</v>
      </c>
      <c r="Y234" s="32"/>
      <c r="Z234" s="32"/>
      <c r="AA234" s="32"/>
      <c r="AB234" s="32"/>
      <c r="AC234" s="32"/>
      <c r="AD234" s="32"/>
      <c r="AE234" s="32"/>
      <c r="AR234" s="199" t="s">
        <v>655</v>
      </c>
      <c r="AT234" s="199" t="s">
        <v>151</v>
      </c>
      <c r="AU234" s="199" t="s">
        <v>86</v>
      </c>
      <c r="AY234" s="15" t="s">
        <v>148</v>
      </c>
      <c r="BE234" s="200">
        <f>IF(O234="základní",K234,0)</f>
        <v>0</v>
      </c>
      <c r="BF234" s="200">
        <f>IF(O234="snížená",K234,0)</f>
        <v>0</v>
      </c>
      <c r="BG234" s="200">
        <f>IF(O234="zákl. přenesená",K234,0)</f>
        <v>0</v>
      </c>
      <c r="BH234" s="200">
        <f>IF(O234="sníž. přenesená",K234,0)</f>
        <v>0</v>
      </c>
      <c r="BI234" s="200">
        <f>IF(O234="nulová",K234,0)</f>
        <v>0</v>
      </c>
      <c r="BJ234" s="15" t="s">
        <v>86</v>
      </c>
      <c r="BK234" s="200">
        <f>ROUND(P234*H234,2)</f>
        <v>0</v>
      </c>
      <c r="BL234" s="15" t="s">
        <v>655</v>
      </c>
      <c r="BM234" s="199" t="s">
        <v>1028</v>
      </c>
    </row>
    <row r="235" spans="1:65" s="2" customFormat="1" ht="24.2" customHeight="1">
      <c r="A235" s="32"/>
      <c r="B235" s="33"/>
      <c r="C235" s="187" t="s">
        <v>538</v>
      </c>
      <c r="D235" s="187" t="s">
        <v>151</v>
      </c>
      <c r="E235" s="188" t="s">
        <v>1029</v>
      </c>
      <c r="F235" s="189" t="s">
        <v>1030</v>
      </c>
      <c r="G235" s="190" t="s">
        <v>654</v>
      </c>
      <c r="H235" s="191">
        <v>2</v>
      </c>
      <c r="I235" s="192"/>
      <c r="J235" s="192"/>
      <c r="K235" s="193">
        <f>ROUND(P235*H235,2)</f>
        <v>0</v>
      </c>
      <c r="L235" s="189" t="s">
        <v>1</v>
      </c>
      <c r="M235" s="37"/>
      <c r="N235" s="194" t="s">
        <v>1</v>
      </c>
      <c r="O235" s="195" t="s">
        <v>41</v>
      </c>
      <c r="P235" s="196">
        <f>I235+J235</f>
        <v>0</v>
      </c>
      <c r="Q235" s="196">
        <f>ROUND(I235*H235,2)</f>
        <v>0</v>
      </c>
      <c r="R235" s="196">
        <f>ROUND(J235*H235,2)</f>
        <v>0</v>
      </c>
      <c r="S235" s="69"/>
      <c r="T235" s="197">
        <f>S235*H235</f>
        <v>0</v>
      </c>
      <c r="U235" s="197">
        <v>0</v>
      </c>
      <c r="V235" s="197">
        <f>U235*H235</f>
        <v>0</v>
      </c>
      <c r="W235" s="197">
        <v>0</v>
      </c>
      <c r="X235" s="198">
        <f>W235*H235</f>
        <v>0</v>
      </c>
      <c r="Y235" s="32"/>
      <c r="Z235" s="32"/>
      <c r="AA235" s="32"/>
      <c r="AB235" s="32"/>
      <c r="AC235" s="32"/>
      <c r="AD235" s="32"/>
      <c r="AE235" s="32"/>
      <c r="AR235" s="199" t="s">
        <v>655</v>
      </c>
      <c r="AT235" s="199" t="s">
        <v>151</v>
      </c>
      <c r="AU235" s="199" t="s">
        <v>86</v>
      </c>
      <c r="AY235" s="15" t="s">
        <v>148</v>
      </c>
      <c r="BE235" s="200">
        <f>IF(O235="základní",K235,0)</f>
        <v>0</v>
      </c>
      <c r="BF235" s="200">
        <f>IF(O235="snížená",K235,0)</f>
        <v>0</v>
      </c>
      <c r="BG235" s="200">
        <f>IF(O235="zákl. přenesená",K235,0)</f>
        <v>0</v>
      </c>
      <c r="BH235" s="200">
        <f>IF(O235="sníž. přenesená",K235,0)</f>
        <v>0</v>
      </c>
      <c r="BI235" s="200">
        <f>IF(O235="nulová",K235,0)</f>
        <v>0</v>
      </c>
      <c r="BJ235" s="15" t="s">
        <v>86</v>
      </c>
      <c r="BK235" s="200">
        <f>ROUND(P235*H235,2)</f>
        <v>0</v>
      </c>
      <c r="BL235" s="15" t="s">
        <v>655</v>
      </c>
      <c r="BM235" s="199" t="s">
        <v>1031</v>
      </c>
    </row>
    <row r="236" spans="1:65" s="2" customFormat="1" ht="55.5" customHeight="1">
      <c r="A236" s="32"/>
      <c r="B236" s="33"/>
      <c r="C236" s="201" t="s">
        <v>542</v>
      </c>
      <c r="D236" s="201" t="s">
        <v>213</v>
      </c>
      <c r="E236" s="202" t="s">
        <v>1032</v>
      </c>
      <c r="F236" s="203" t="s">
        <v>1033</v>
      </c>
      <c r="G236" s="204" t="s">
        <v>171</v>
      </c>
      <c r="H236" s="205">
        <v>1</v>
      </c>
      <c r="I236" s="206"/>
      <c r="J236" s="207"/>
      <c r="K236" s="208">
        <f>ROUND(P236*H236,2)</f>
        <v>0</v>
      </c>
      <c r="L236" s="203" t="s">
        <v>1</v>
      </c>
      <c r="M236" s="209"/>
      <c r="N236" s="210" t="s">
        <v>1</v>
      </c>
      <c r="O236" s="195" t="s">
        <v>41</v>
      </c>
      <c r="P236" s="196">
        <f>I236+J236</f>
        <v>0</v>
      </c>
      <c r="Q236" s="196">
        <f>ROUND(I236*H236,2)</f>
        <v>0</v>
      </c>
      <c r="R236" s="196">
        <f>ROUND(J236*H236,2)</f>
        <v>0</v>
      </c>
      <c r="S236" s="69"/>
      <c r="T236" s="197">
        <f>S236*H236</f>
        <v>0</v>
      </c>
      <c r="U236" s="197">
        <v>0</v>
      </c>
      <c r="V236" s="197">
        <f>U236*H236</f>
        <v>0</v>
      </c>
      <c r="W236" s="197">
        <v>0</v>
      </c>
      <c r="X236" s="198">
        <f>W236*H236</f>
        <v>0</v>
      </c>
      <c r="Y236" s="32"/>
      <c r="Z236" s="32"/>
      <c r="AA236" s="32"/>
      <c r="AB236" s="32"/>
      <c r="AC236" s="32"/>
      <c r="AD236" s="32"/>
      <c r="AE236" s="32"/>
      <c r="AR236" s="199" t="s">
        <v>655</v>
      </c>
      <c r="AT236" s="199" t="s">
        <v>213</v>
      </c>
      <c r="AU236" s="199" t="s">
        <v>86</v>
      </c>
      <c r="AY236" s="15" t="s">
        <v>148</v>
      </c>
      <c r="BE236" s="200">
        <f>IF(O236="základní",K236,0)</f>
        <v>0</v>
      </c>
      <c r="BF236" s="200">
        <f>IF(O236="snížená",K236,0)</f>
        <v>0</v>
      </c>
      <c r="BG236" s="200">
        <f>IF(O236="zákl. přenesená",K236,0)</f>
        <v>0</v>
      </c>
      <c r="BH236" s="200">
        <f>IF(O236="sníž. přenesená",K236,0)</f>
        <v>0</v>
      </c>
      <c r="BI236" s="200">
        <f>IF(O236="nulová",K236,0)</f>
        <v>0</v>
      </c>
      <c r="BJ236" s="15" t="s">
        <v>86</v>
      </c>
      <c r="BK236" s="200">
        <f>ROUND(P236*H236,2)</f>
        <v>0</v>
      </c>
      <c r="BL236" s="15" t="s">
        <v>655</v>
      </c>
      <c r="BM236" s="199" t="s">
        <v>1034</v>
      </c>
    </row>
    <row r="237" spans="1:65" s="12" customFormat="1" ht="25.9" customHeight="1">
      <c r="B237" s="170"/>
      <c r="C237" s="171"/>
      <c r="D237" s="172" t="s">
        <v>77</v>
      </c>
      <c r="E237" s="173" t="s">
        <v>657</v>
      </c>
      <c r="F237" s="173" t="s">
        <v>658</v>
      </c>
      <c r="G237" s="171"/>
      <c r="H237" s="171"/>
      <c r="I237" s="174"/>
      <c r="J237" s="174"/>
      <c r="K237" s="175">
        <f>BK237</f>
        <v>0</v>
      </c>
      <c r="L237" s="171"/>
      <c r="M237" s="176"/>
      <c r="N237" s="177"/>
      <c r="O237" s="178"/>
      <c r="P237" s="178"/>
      <c r="Q237" s="179">
        <f>Q238+Q240+Q243+Q245+Q247</f>
        <v>0</v>
      </c>
      <c r="R237" s="179">
        <f>R238+R240+R243+R245+R247</f>
        <v>0</v>
      </c>
      <c r="S237" s="178"/>
      <c r="T237" s="180">
        <f>T238+T240+T243+T245+T247</f>
        <v>0</v>
      </c>
      <c r="U237" s="178"/>
      <c r="V237" s="180">
        <f>V238+V240+V243+V245+V247</f>
        <v>0</v>
      </c>
      <c r="W237" s="178"/>
      <c r="X237" s="181">
        <f>X238+X240+X243+X245+X247</f>
        <v>0</v>
      </c>
      <c r="AR237" s="182" t="s">
        <v>173</v>
      </c>
      <c r="AT237" s="183" t="s">
        <v>77</v>
      </c>
      <c r="AU237" s="183" t="s">
        <v>78</v>
      </c>
      <c r="AY237" s="182" t="s">
        <v>148</v>
      </c>
      <c r="BK237" s="184">
        <f>BK238+BK240+BK243+BK245+BK247</f>
        <v>0</v>
      </c>
    </row>
    <row r="238" spans="1:65" s="12" customFormat="1" ht="22.9" customHeight="1">
      <c r="B238" s="170"/>
      <c r="C238" s="171"/>
      <c r="D238" s="172" t="s">
        <v>77</v>
      </c>
      <c r="E238" s="185" t="s">
        <v>659</v>
      </c>
      <c r="F238" s="185" t="s">
        <v>660</v>
      </c>
      <c r="G238" s="171"/>
      <c r="H238" s="171"/>
      <c r="I238" s="174"/>
      <c r="J238" s="174"/>
      <c r="K238" s="186">
        <f>BK238</f>
        <v>0</v>
      </c>
      <c r="L238" s="171"/>
      <c r="M238" s="176"/>
      <c r="N238" s="177"/>
      <c r="O238" s="178"/>
      <c r="P238" s="178"/>
      <c r="Q238" s="179">
        <f>Q239</f>
        <v>0</v>
      </c>
      <c r="R238" s="179">
        <f>R239</f>
        <v>0</v>
      </c>
      <c r="S238" s="178"/>
      <c r="T238" s="180">
        <f>T239</f>
        <v>0</v>
      </c>
      <c r="U238" s="178"/>
      <c r="V238" s="180">
        <f>V239</f>
        <v>0</v>
      </c>
      <c r="W238" s="178"/>
      <c r="X238" s="181">
        <f>X239</f>
        <v>0</v>
      </c>
      <c r="AR238" s="182" t="s">
        <v>173</v>
      </c>
      <c r="AT238" s="183" t="s">
        <v>77</v>
      </c>
      <c r="AU238" s="183" t="s">
        <v>86</v>
      </c>
      <c r="AY238" s="182" t="s">
        <v>148</v>
      </c>
      <c r="BK238" s="184">
        <f>BK239</f>
        <v>0</v>
      </c>
    </row>
    <row r="239" spans="1:65" s="2" customFormat="1" ht="24.2" customHeight="1">
      <c r="A239" s="32"/>
      <c r="B239" s="33"/>
      <c r="C239" s="187" t="s">
        <v>546</v>
      </c>
      <c r="D239" s="187" t="s">
        <v>151</v>
      </c>
      <c r="E239" s="188" t="s">
        <v>662</v>
      </c>
      <c r="F239" s="189" t="s">
        <v>663</v>
      </c>
      <c r="G239" s="190" t="s">
        <v>664</v>
      </c>
      <c r="H239" s="191">
        <v>1</v>
      </c>
      <c r="I239" s="192"/>
      <c r="J239" s="192"/>
      <c r="K239" s="193">
        <f>ROUND(P239*H239,2)</f>
        <v>0</v>
      </c>
      <c r="L239" s="189" t="s">
        <v>155</v>
      </c>
      <c r="M239" s="37"/>
      <c r="N239" s="194" t="s">
        <v>1</v>
      </c>
      <c r="O239" s="195" t="s">
        <v>41</v>
      </c>
      <c r="P239" s="196">
        <f>I239+J239</f>
        <v>0</v>
      </c>
      <c r="Q239" s="196">
        <f>ROUND(I239*H239,2)</f>
        <v>0</v>
      </c>
      <c r="R239" s="196">
        <f>ROUND(J239*H239,2)</f>
        <v>0</v>
      </c>
      <c r="S239" s="69"/>
      <c r="T239" s="197">
        <f>S239*H239</f>
        <v>0</v>
      </c>
      <c r="U239" s="197">
        <v>0</v>
      </c>
      <c r="V239" s="197">
        <f>U239*H239</f>
        <v>0</v>
      </c>
      <c r="W239" s="197">
        <v>0</v>
      </c>
      <c r="X239" s="198">
        <f>W239*H239</f>
        <v>0</v>
      </c>
      <c r="Y239" s="32"/>
      <c r="Z239" s="32"/>
      <c r="AA239" s="32"/>
      <c r="AB239" s="32"/>
      <c r="AC239" s="32"/>
      <c r="AD239" s="32"/>
      <c r="AE239" s="32"/>
      <c r="AR239" s="199" t="s">
        <v>665</v>
      </c>
      <c r="AT239" s="199" t="s">
        <v>151</v>
      </c>
      <c r="AU239" s="199" t="s">
        <v>88</v>
      </c>
      <c r="AY239" s="15" t="s">
        <v>148</v>
      </c>
      <c r="BE239" s="200">
        <f>IF(O239="základní",K239,0)</f>
        <v>0</v>
      </c>
      <c r="BF239" s="200">
        <f>IF(O239="snížená",K239,0)</f>
        <v>0</v>
      </c>
      <c r="BG239" s="200">
        <f>IF(O239="zákl. přenesená",K239,0)</f>
        <v>0</v>
      </c>
      <c r="BH239" s="200">
        <f>IF(O239="sníž. přenesená",K239,0)</f>
        <v>0</v>
      </c>
      <c r="BI239" s="200">
        <f>IF(O239="nulová",K239,0)</f>
        <v>0</v>
      </c>
      <c r="BJ239" s="15" t="s">
        <v>86</v>
      </c>
      <c r="BK239" s="200">
        <f>ROUND(P239*H239,2)</f>
        <v>0</v>
      </c>
      <c r="BL239" s="15" t="s">
        <v>665</v>
      </c>
      <c r="BM239" s="199" t="s">
        <v>1035</v>
      </c>
    </row>
    <row r="240" spans="1:65" s="12" customFormat="1" ht="22.9" customHeight="1">
      <c r="B240" s="170"/>
      <c r="C240" s="171"/>
      <c r="D240" s="172" t="s">
        <v>77</v>
      </c>
      <c r="E240" s="185" t="s">
        <v>667</v>
      </c>
      <c r="F240" s="185" t="s">
        <v>668</v>
      </c>
      <c r="G240" s="171"/>
      <c r="H240" s="171"/>
      <c r="I240" s="174"/>
      <c r="J240" s="174"/>
      <c r="K240" s="186">
        <f>BK240</f>
        <v>0</v>
      </c>
      <c r="L240" s="171"/>
      <c r="M240" s="176"/>
      <c r="N240" s="177"/>
      <c r="O240" s="178"/>
      <c r="P240" s="178"/>
      <c r="Q240" s="179">
        <f>SUM(Q241:Q242)</f>
        <v>0</v>
      </c>
      <c r="R240" s="179">
        <f>SUM(R241:R242)</f>
        <v>0</v>
      </c>
      <c r="S240" s="178"/>
      <c r="T240" s="180">
        <f>SUM(T241:T242)</f>
        <v>0</v>
      </c>
      <c r="U240" s="178"/>
      <c r="V240" s="180">
        <f>SUM(V241:V242)</f>
        <v>0</v>
      </c>
      <c r="W240" s="178"/>
      <c r="X240" s="181">
        <f>SUM(X241:X242)</f>
        <v>0</v>
      </c>
      <c r="AR240" s="182" t="s">
        <v>173</v>
      </c>
      <c r="AT240" s="183" t="s">
        <v>77</v>
      </c>
      <c r="AU240" s="183" t="s">
        <v>86</v>
      </c>
      <c r="AY240" s="182" t="s">
        <v>148</v>
      </c>
      <c r="BK240" s="184">
        <f>SUM(BK241:BK242)</f>
        <v>0</v>
      </c>
    </row>
    <row r="241" spans="1:65" s="2" customFormat="1" ht="24.2" customHeight="1">
      <c r="A241" s="32"/>
      <c r="B241" s="33"/>
      <c r="C241" s="187" t="s">
        <v>550</v>
      </c>
      <c r="D241" s="187" t="s">
        <v>151</v>
      </c>
      <c r="E241" s="188" t="s">
        <v>670</v>
      </c>
      <c r="F241" s="189" t="s">
        <v>671</v>
      </c>
      <c r="G241" s="190" t="s">
        <v>664</v>
      </c>
      <c r="H241" s="191">
        <v>1</v>
      </c>
      <c r="I241" s="192"/>
      <c r="J241" s="192"/>
      <c r="K241" s="193">
        <f>ROUND(P241*H241,2)</f>
        <v>0</v>
      </c>
      <c r="L241" s="189" t="s">
        <v>155</v>
      </c>
      <c r="M241" s="37"/>
      <c r="N241" s="194" t="s">
        <v>1</v>
      </c>
      <c r="O241" s="195" t="s">
        <v>41</v>
      </c>
      <c r="P241" s="196">
        <f>I241+J241</f>
        <v>0</v>
      </c>
      <c r="Q241" s="196">
        <f>ROUND(I241*H241,2)</f>
        <v>0</v>
      </c>
      <c r="R241" s="196">
        <f>ROUND(J241*H241,2)</f>
        <v>0</v>
      </c>
      <c r="S241" s="69"/>
      <c r="T241" s="197">
        <f>S241*H241</f>
        <v>0</v>
      </c>
      <c r="U241" s="197">
        <v>0</v>
      </c>
      <c r="V241" s="197">
        <f>U241*H241</f>
        <v>0</v>
      </c>
      <c r="W241" s="197">
        <v>0</v>
      </c>
      <c r="X241" s="198">
        <f>W241*H241</f>
        <v>0</v>
      </c>
      <c r="Y241" s="32"/>
      <c r="Z241" s="32"/>
      <c r="AA241" s="32"/>
      <c r="AB241" s="32"/>
      <c r="AC241" s="32"/>
      <c r="AD241" s="32"/>
      <c r="AE241" s="32"/>
      <c r="AR241" s="199" t="s">
        <v>665</v>
      </c>
      <c r="AT241" s="199" t="s">
        <v>151</v>
      </c>
      <c r="AU241" s="199" t="s">
        <v>88</v>
      </c>
      <c r="AY241" s="15" t="s">
        <v>148</v>
      </c>
      <c r="BE241" s="200">
        <f>IF(O241="základní",K241,0)</f>
        <v>0</v>
      </c>
      <c r="BF241" s="200">
        <f>IF(O241="snížená",K241,0)</f>
        <v>0</v>
      </c>
      <c r="BG241" s="200">
        <f>IF(O241="zákl. přenesená",K241,0)</f>
        <v>0</v>
      </c>
      <c r="BH241" s="200">
        <f>IF(O241="sníž. přenesená",K241,0)</f>
        <v>0</v>
      </c>
      <c r="BI241" s="200">
        <f>IF(O241="nulová",K241,0)</f>
        <v>0</v>
      </c>
      <c r="BJ241" s="15" t="s">
        <v>86</v>
      </c>
      <c r="BK241" s="200">
        <f>ROUND(P241*H241,2)</f>
        <v>0</v>
      </c>
      <c r="BL241" s="15" t="s">
        <v>665</v>
      </c>
      <c r="BM241" s="199" t="s">
        <v>1036</v>
      </c>
    </row>
    <row r="242" spans="1:65" s="2" customFormat="1" ht="37.9" customHeight="1">
      <c r="A242" s="32"/>
      <c r="B242" s="33"/>
      <c r="C242" s="187" t="s">
        <v>554</v>
      </c>
      <c r="D242" s="187" t="s">
        <v>151</v>
      </c>
      <c r="E242" s="188" t="s">
        <v>674</v>
      </c>
      <c r="F242" s="189" t="s">
        <v>675</v>
      </c>
      <c r="G242" s="190" t="s">
        <v>664</v>
      </c>
      <c r="H242" s="191">
        <v>1</v>
      </c>
      <c r="I242" s="192"/>
      <c r="J242" s="192"/>
      <c r="K242" s="193">
        <f>ROUND(P242*H242,2)</f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>I242+J242</f>
        <v>0</v>
      </c>
      <c r="Q242" s="196">
        <f>ROUND(I242*H242,2)</f>
        <v>0</v>
      </c>
      <c r="R242" s="196">
        <f>ROUND(J242*H242,2)</f>
        <v>0</v>
      </c>
      <c r="S242" s="69"/>
      <c r="T242" s="197">
        <f>S242*H242</f>
        <v>0</v>
      </c>
      <c r="U242" s="197">
        <v>0</v>
      </c>
      <c r="V242" s="197">
        <f>U242*H242</f>
        <v>0</v>
      </c>
      <c r="W242" s="197">
        <v>0</v>
      </c>
      <c r="X242" s="198">
        <f>W242*H242</f>
        <v>0</v>
      </c>
      <c r="Y242" s="32"/>
      <c r="Z242" s="32"/>
      <c r="AA242" s="32"/>
      <c r="AB242" s="32"/>
      <c r="AC242" s="32"/>
      <c r="AD242" s="32"/>
      <c r="AE242" s="32"/>
      <c r="AR242" s="199" t="s">
        <v>665</v>
      </c>
      <c r="AT242" s="199" t="s">
        <v>151</v>
      </c>
      <c r="AU242" s="199" t="s">
        <v>88</v>
      </c>
      <c r="AY242" s="15" t="s">
        <v>148</v>
      </c>
      <c r="BE242" s="200">
        <f>IF(O242="základní",K242,0)</f>
        <v>0</v>
      </c>
      <c r="BF242" s="200">
        <f>IF(O242="snížená",K242,0)</f>
        <v>0</v>
      </c>
      <c r="BG242" s="200">
        <f>IF(O242="zákl. přenesená",K242,0)</f>
        <v>0</v>
      </c>
      <c r="BH242" s="200">
        <f>IF(O242="sníž. přenesená",K242,0)</f>
        <v>0</v>
      </c>
      <c r="BI242" s="200">
        <f>IF(O242="nulová",K242,0)</f>
        <v>0</v>
      </c>
      <c r="BJ242" s="15" t="s">
        <v>86</v>
      </c>
      <c r="BK242" s="200">
        <f>ROUND(P242*H242,2)</f>
        <v>0</v>
      </c>
      <c r="BL242" s="15" t="s">
        <v>665</v>
      </c>
      <c r="BM242" s="199" t="s">
        <v>1037</v>
      </c>
    </row>
    <row r="243" spans="1:65" s="12" customFormat="1" ht="22.9" customHeight="1">
      <c r="B243" s="170"/>
      <c r="C243" s="171"/>
      <c r="D243" s="172" t="s">
        <v>77</v>
      </c>
      <c r="E243" s="185" t="s">
        <v>677</v>
      </c>
      <c r="F243" s="185" t="s">
        <v>678</v>
      </c>
      <c r="G243" s="171"/>
      <c r="H243" s="171"/>
      <c r="I243" s="174"/>
      <c r="J243" s="174"/>
      <c r="K243" s="186">
        <f>BK243</f>
        <v>0</v>
      </c>
      <c r="L243" s="171"/>
      <c r="M243" s="176"/>
      <c r="N243" s="177"/>
      <c r="O243" s="178"/>
      <c r="P243" s="178"/>
      <c r="Q243" s="179">
        <f>Q244</f>
        <v>0</v>
      </c>
      <c r="R243" s="179">
        <f>R244</f>
        <v>0</v>
      </c>
      <c r="S243" s="178"/>
      <c r="T243" s="180">
        <f>T244</f>
        <v>0</v>
      </c>
      <c r="U243" s="178"/>
      <c r="V243" s="180">
        <f>V244</f>
        <v>0</v>
      </c>
      <c r="W243" s="178"/>
      <c r="X243" s="181">
        <f>X244</f>
        <v>0</v>
      </c>
      <c r="AR243" s="182" t="s">
        <v>173</v>
      </c>
      <c r="AT243" s="183" t="s">
        <v>77</v>
      </c>
      <c r="AU243" s="183" t="s">
        <v>86</v>
      </c>
      <c r="AY243" s="182" t="s">
        <v>148</v>
      </c>
      <c r="BK243" s="184">
        <f>BK244</f>
        <v>0</v>
      </c>
    </row>
    <row r="244" spans="1:65" s="2" customFormat="1" ht="24.2" customHeight="1">
      <c r="A244" s="32"/>
      <c r="B244" s="33"/>
      <c r="C244" s="187" t="s">
        <v>558</v>
      </c>
      <c r="D244" s="187" t="s">
        <v>151</v>
      </c>
      <c r="E244" s="188" t="s">
        <v>680</v>
      </c>
      <c r="F244" s="189" t="s">
        <v>681</v>
      </c>
      <c r="G244" s="190" t="s">
        <v>664</v>
      </c>
      <c r="H244" s="191">
        <v>1</v>
      </c>
      <c r="I244" s="192"/>
      <c r="J244" s="192"/>
      <c r="K244" s="193">
        <f>ROUND(P244*H244,2)</f>
        <v>0</v>
      </c>
      <c r="L244" s="189" t="s">
        <v>155</v>
      </c>
      <c r="M244" s="37"/>
      <c r="N244" s="194" t="s">
        <v>1</v>
      </c>
      <c r="O244" s="195" t="s">
        <v>41</v>
      </c>
      <c r="P244" s="196">
        <f>I244+J244</f>
        <v>0</v>
      </c>
      <c r="Q244" s="196">
        <f>ROUND(I244*H244,2)</f>
        <v>0</v>
      </c>
      <c r="R244" s="196">
        <f>ROUND(J244*H244,2)</f>
        <v>0</v>
      </c>
      <c r="S244" s="69"/>
      <c r="T244" s="197">
        <f>S244*H244</f>
        <v>0</v>
      </c>
      <c r="U244" s="197">
        <v>0</v>
      </c>
      <c r="V244" s="197">
        <f>U244*H244</f>
        <v>0</v>
      </c>
      <c r="W244" s="197">
        <v>0</v>
      </c>
      <c r="X244" s="198">
        <f>W244*H244</f>
        <v>0</v>
      </c>
      <c r="Y244" s="32"/>
      <c r="Z244" s="32"/>
      <c r="AA244" s="32"/>
      <c r="AB244" s="32"/>
      <c r="AC244" s="32"/>
      <c r="AD244" s="32"/>
      <c r="AE244" s="32"/>
      <c r="AR244" s="199" t="s">
        <v>665</v>
      </c>
      <c r="AT244" s="199" t="s">
        <v>151</v>
      </c>
      <c r="AU244" s="199" t="s">
        <v>88</v>
      </c>
      <c r="AY244" s="15" t="s">
        <v>148</v>
      </c>
      <c r="BE244" s="200">
        <f>IF(O244="základní",K244,0)</f>
        <v>0</v>
      </c>
      <c r="BF244" s="200">
        <f>IF(O244="snížená",K244,0)</f>
        <v>0</v>
      </c>
      <c r="BG244" s="200">
        <f>IF(O244="zákl. přenesená",K244,0)</f>
        <v>0</v>
      </c>
      <c r="BH244" s="200">
        <f>IF(O244="sníž. přenesená",K244,0)</f>
        <v>0</v>
      </c>
      <c r="BI244" s="200">
        <f>IF(O244="nulová",K244,0)</f>
        <v>0</v>
      </c>
      <c r="BJ244" s="15" t="s">
        <v>86</v>
      </c>
      <c r="BK244" s="200">
        <f>ROUND(P244*H244,2)</f>
        <v>0</v>
      </c>
      <c r="BL244" s="15" t="s">
        <v>665</v>
      </c>
      <c r="BM244" s="199" t="s">
        <v>1038</v>
      </c>
    </row>
    <row r="245" spans="1:65" s="12" customFormat="1" ht="22.9" customHeight="1">
      <c r="B245" s="170"/>
      <c r="C245" s="171"/>
      <c r="D245" s="172" t="s">
        <v>77</v>
      </c>
      <c r="E245" s="185" t="s">
        <v>683</v>
      </c>
      <c r="F245" s="185" t="s">
        <v>684</v>
      </c>
      <c r="G245" s="171"/>
      <c r="H245" s="171"/>
      <c r="I245" s="174"/>
      <c r="J245" s="174"/>
      <c r="K245" s="186">
        <f>BK245</f>
        <v>0</v>
      </c>
      <c r="L245" s="171"/>
      <c r="M245" s="176"/>
      <c r="N245" s="177"/>
      <c r="O245" s="178"/>
      <c r="P245" s="178"/>
      <c r="Q245" s="179">
        <f>Q246</f>
        <v>0</v>
      </c>
      <c r="R245" s="179">
        <f>R246</f>
        <v>0</v>
      </c>
      <c r="S245" s="178"/>
      <c r="T245" s="180">
        <f>T246</f>
        <v>0</v>
      </c>
      <c r="U245" s="178"/>
      <c r="V245" s="180">
        <f>V246</f>
        <v>0</v>
      </c>
      <c r="W245" s="178"/>
      <c r="X245" s="181">
        <f>X246</f>
        <v>0</v>
      </c>
      <c r="AR245" s="182" t="s">
        <v>173</v>
      </c>
      <c r="AT245" s="183" t="s">
        <v>77</v>
      </c>
      <c r="AU245" s="183" t="s">
        <v>86</v>
      </c>
      <c r="AY245" s="182" t="s">
        <v>148</v>
      </c>
      <c r="BK245" s="184">
        <f>BK246</f>
        <v>0</v>
      </c>
    </row>
    <row r="246" spans="1:65" s="2" customFormat="1" ht="24.2" customHeight="1">
      <c r="A246" s="32"/>
      <c r="B246" s="33"/>
      <c r="C246" s="187" t="s">
        <v>562</v>
      </c>
      <c r="D246" s="187" t="s">
        <v>151</v>
      </c>
      <c r="E246" s="188" t="s">
        <v>686</v>
      </c>
      <c r="F246" s="189" t="s">
        <v>687</v>
      </c>
      <c r="G246" s="190" t="s">
        <v>664</v>
      </c>
      <c r="H246" s="191">
        <v>1</v>
      </c>
      <c r="I246" s="192"/>
      <c r="J246" s="192"/>
      <c r="K246" s="193">
        <f>ROUND(P246*H246,2)</f>
        <v>0</v>
      </c>
      <c r="L246" s="189" t="s">
        <v>155</v>
      </c>
      <c r="M246" s="37"/>
      <c r="N246" s="194" t="s">
        <v>1</v>
      </c>
      <c r="O246" s="195" t="s">
        <v>41</v>
      </c>
      <c r="P246" s="196">
        <f>I246+J246</f>
        <v>0</v>
      </c>
      <c r="Q246" s="196">
        <f>ROUND(I246*H246,2)</f>
        <v>0</v>
      </c>
      <c r="R246" s="196">
        <f>ROUND(J246*H246,2)</f>
        <v>0</v>
      </c>
      <c r="S246" s="69"/>
      <c r="T246" s="197">
        <f>S246*H246</f>
        <v>0</v>
      </c>
      <c r="U246" s="197">
        <v>0</v>
      </c>
      <c r="V246" s="197">
        <f>U246*H246</f>
        <v>0</v>
      </c>
      <c r="W246" s="197">
        <v>0</v>
      </c>
      <c r="X246" s="198">
        <f>W246*H246</f>
        <v>0</v>
      </c>
      <c r="Y246" s="32"/>
      <c r="Z246" s="32"/>
      <c r="AA246" s="32"/>
      <c r="AB246" s="32"/>
      <c r="AC246" s="32"/>
      <c r="AD246" s="32"/>
      <c r="AE246" s="32"/>
      <c r="AR246" s="199" t="s">
        <v>665</v>
      </c>
      <c r="AT246" s="199" t="s">
        <v>151</v>
      </c>
      <c r="AU246" s="199" t="s">
        <v>88</v>
      </c>
      <c r="AY246" s="15" t="s">
        <v>148</v>
      </c>
      <c r="BE246" s="200">
        <f>IF(O246="základní",K246,0)</f>
        <v>0</v>
      </c>
      <c r="BF246" s="200">
        <f>IF(O246="snížená",K246,0)</f>
        <v>0</v>
      </c>
      <c r="BG246" s="200">
        <f>IF(O246="zákl. přenesená",K246,0)</f>
        <v>0</v>
      </c>
      <c r="BH246" s="200">
        <f>IF(O246="sníž. přenesená",K246,0)</f>
        <v>0</v>
      </c>
      <c r="BI246" s="200">
        <f>IF(O246="nulová",K246,0)</f>
        <v>0</v>
      </c>
      <c r="BJ246" s="15" t="s">
        <v>86</v>
      </c>
      <c r="BK246" s="200">
        <f>ROUND(P246*H246,2)</f>
        <v>0</v>
      </c>
      <c r="BL246" s="15" t="s">
        <v>665</v>
      </c>
      <c r="BM246" s="199" t="s">
        <v>1039</v>
      </c>
    </row>
    <row r="247" spans="1:65" s="12" customFormat="1" ht="22.9" customHeight="1">
      <c r="B247" s="170"/>
      <c r="C247" s="171"/>
      <c r="D247" s="172" t="s">
        <v>77</v>
      </c>
      <c r="E247" s="185" t="s">
        <v>689</v>
      </c>
      <c r="F247" s="185" t="s">
        <v>690</v>
      </c>
      <c r="G247" s="171"/>
      <c r="H247" s="171"/>
      <c r="I247" s="174"/>
      <c r="J247" s="174"/>
      <c r="K247" s="186">
        <f>BK247</f>
        <v>0</v>
      </c>
      <c r="L247" s="171"/>
      <c r="M247" s="176"/>
      <c r="N247" s="177"/>
      <c r="O247" s="178"/>
      <c r="P247" s="178"/>
      <c r="Q247" s="179">
        <f>SUM(Q248:Q249)</f>
        <v>0</v>
      </c>
      <c r="R247" s="179">
        <f>SUM(R248:R249)</f>
        <v>0</v>
      </c>
      <c r="S247" s="178"/>
      <c r="T247" s="180">
        <f>SUM(T248:T249)</f>
        <v>0</v>
      </c>
      <c r="U247" s="178"/>
      <c r="V247" s="180">
        <f>SUM(V248:V249)</f>
        <v>0</v>
      </c>
      <c r="W247" s="178"/>
      <c r="X247" s="181">
        <f>SUM(X248:X249)</f>
        <v>0</v>
      </c>
      <c r="AR247" s="182" t="s">
        <v>173</v>
      </c>
      <c r="AT247" s="183" t="s">
        <v>77</v>
      </c>
      <c r="AU247" s="183" t="s">
        <v>86</v>
      </c>
      <c r="AY247" s="182" t="s">
        <v>148</v>
      </c>
      <c r="BK247" s="184">
        <f>SUM(BK248:BK249)</f>
        <v>0</v>
      </c>
    </row>
    <row r="248" spans="1:65" s="2" customFormat="1" ht="24.2" customHeight="1">
      <c r="A248" s="32"/>
      <c r="B248" s="33"/>
      <c r="C248" s="187" t="s">
        <v>566</v>
      </c>
      <c r="D248" s="187" t="s">
        <v>151</v>
      </c>
      <c r="E248" s="188" t="s">
        <v>692</v>
      </c>
      <c r="F248" s="189" t="s">
        <v>693</v>
      </c>
      <c r="G248" s="190" t="s">
        <v>664</v>
      </c>
      <c r="H248" s="191">
        <v>1</v>
      </c>
      <c r="I248" s="192"/>
      <c r="J248" s="192"/>
      <c r="K248" s="193">
        <f>ROUND(P248*H248,2)</f>
        <v>0</v>
      </c>
      <c r="L248" s="189" t="s">
        <v>155</v>
      </c>
      <c r="M248" s="37"/>
      <c r="N248" s="194" t="s">
        <v>1</v>
      </c>
      <c r="O248" s="195" t="s">
        <v>41</v>
      </c>
      <c r="P248" s="196">
        <f>I248+J248</f>
        <v>0</v>
      </c>
      <c r="Q248" s="196">
        <f>ROUND(I248*H248,2)</f>
        <v>0</v>
      </c>
      <c r="R248" s="196">
        <f>ROUND(J248*H248,2)</f>
        <v>0</v>
      </c>
      <c r="S248" s="69"/>
      <c r="T248" s="197">
        <f>S248*H248</f>
        <v>0</v>
      </c>
      <c r="U248" s="197">
        <v>0</v>
      </c>
      <c r="V248" s="197">
        <f>U248*H248</f>
        <v>0</v>
      </c>
      <c r="W248" s="197">
        <v>0</v>
      </c>
      <c r="X248" s="198">
        <f>W248*H248</f>
        <v>0</v>
      </c>
      <c r="Y248" s="32"/>
      <c r="Z248" s="32"/>
      <c r="AA248" s="32"/>
      <c r="AB248" s="32"/>
      <c r="AC248" s="32"/>
      <c r="AD248" s="32"/>
      <c r="AE248" s="32"/>
      <c r="AR248" s="199" t="s">
        <v>665</v>
      </c>
      <c r="AT248" s="199" t="s">
        <v>151</v>
      </c>
      <c r="AU248" s="199" t="s">
        <v>88</v>
      </c>
      <c r="AY248" s="15" t="s">
        <v>148</v>
      </c>
      <c r="BE248" s="200">
        <f>IF(O248="základní",K248,0)</f>
        <v>0</v>
      </c>
      <c r="BF248" s="200">
        <f>IF(O248="snížená",K248,0)</f>
        <v>0</v>
      </c>
      <c r="BG248" s="200">
        <f>IF(O248="zákl. přenesená",K248,0)</f>
        <v>0</v>
      </c>
      <c r="BH248" s="200">
        <f>IF(O248="sníž. přenesená",K248,0)</f>
        <v>0</v>
      </c>
      <c r="BI248" s="200">
        <f>IF(O248="nulová",K248,0)</f>
        <v>0</v>
      </c>
      <c r="BJ248" s="15" t="s">
        <v>86</v>
      </c>
      <c r="BK248" s="200">
        <f>ROUND(P248*H248,2)</f>
        <v>0</v>
      </c>
      <c r="BL248" s="15" t="s">
        <v>665</v>
      </c>
      <c r="BM248" s="199" t="s">
        <v>1040</v>
      </c>
    </row>
    <row r="249" spans="1:65" s="2" customFormat="1" ht="24.2" customHeight="1">
      <c r="A249" s="32"/>
      <c r="B249" s="33"/>
      <c r="C249" s="187" t="s">
        <v>570</v>
      </c>
      <c r="D249" s="187" t="s">
        <v>151</v>
      </c>
      <c r="E249" s="188" t="s">
        <v>696</v>
      </c>
      <c r="F249" s="189" t="s">
        <v>697</v>
      </c>
      <c r="G249" s="190" t="s">
        <v>664</v>
      </c>
      <c r="H249" s="191">
        <v>1</v>
      </c>
      <c r="I249" s="192"/>
      <c r="J249" s="192"/>
      <c r="K249" s="193">
        <f>ROUND(P249*H249,2)</f>
        <v>0</v>
      </c>
      <c r="L249" s="189" t="s">
        <v>155</v>
      </c>
      <c r="M249" s="37"/>
      <c r="N249" s="223" t="s">
        <v>1</v>
      </c>
      <c r="O249" s="224" t="s">
        <v>41</v>
      </c>
      <c r="P249" s="225">
        <f>I249+J249</f>
        <v>0</v>
      </c>
      <c r="Q249" s="225">
        <f>ROUND(I249*H249,2)</f>
        <v>0</v>
      </c>
      <c r="R249" s="225">
        <f>ROUND(J249*H249,2)</f>
        <v>0</v>
      </c>
      <c r="S249" s="226"/>
      <c r="T249" s="227">
        <f>S249*H249</f>
        <v>0</v>
      </c>
      <c r="U249" s="227">
        <v>0</v>
      </c>
      <c r="V249" s="227">
        <f>U249*H249</f>
        <v>0</v>
      </c>
      <c r="W249" s="227">
        <v>0</v>
      </c>
      <c r="X249" s="228">
        <f>W249*H249</f>
        <v>0</v>
      </c>
      <c r="Y249" s="32"/>
      <c r="Z249" s="32"/>
      <c r="AA249" s="32"/>
      <c r="AB249" s="32"/>
      <c r="AC249" s="32"/>
      <c r="AD249" s="32"/>
      <c r="AE249" s="32"/>
      <c r="AR249" s="199" t="s">
        <v>665</v>
      </c>
      <c r="AT249" s="199" t="s">
        <v>151</v>
      </c>
      <c r="AU249" s="199" t="s">
        <v>88</v>
      </c>
      <c r="AY249" s="15" t="s">
        <v>148</v>
      </c>
      <c r="BE249" s="200">
        <f>IF(O249="základní",K249,0)</f>
        <v>0</v>
      </c>
      <c r="BF249" s="200">
        <f>IF(O249="snížená",K249,0)</f>
        <v>0</v>
      </c>
      <c r="BG249" s="200">
        <f>IF(O249="zákl. přenesená",K249,0)</f>
        <v>0</v>
      </c>
      <c r="BH249" s="200">
        <f>IF(O249="sníž. přenesená",K249,0)</f>
        <v>0</v>
      </c>
      <c r="BI249" s="200">
        <f>IF(O249="nulová",K249,0)</f>
        <v>0</v>
      </c>
      <c r="BJ249" s="15" t="s">
        <v>86</v>
      </c>
      <c r="BK249" s="200">
        <f>ROUND(P249*H249,2)</f>
        <v>0</v>
      </c>
      <c r="BL249" s="15" t="s">
        <v>665</v>
      </c>
      <c r="BM249" s="199" t="s">
        <v>1041</v>
      </c>
    </row>
    <row r="250" spans="1:65" s="2" customFormat="1" ht="6.95" customHeight="1">
      <c r="A250" s="32"/>
      <c r="B250" s="52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37"/>
      <c r="N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</row>
  </sheetData>
  <sheetProtection algorithmName="SHA-512" hashValue="cJhFFF4QZSYVwBiRrN/S/WkHZWMFXR6GmXyEjMTwaQyxT1wF6KdqwoCKkSfJSMPgWurVLHLAyXYE4pNXjCetTw==" saltValue="apxGnWhX44QdU3pc9PJBAfdH1Cz6q5OF/5Ft/gI4IuyoZo4VRmnhpeyLKS06fvm9peiIyOwEn6ruIhv4+emETQ==" spinCount="100000" sheet="1" objects="1" scenarios="1" formatColumns="0" formatRows="0" autoFilter="0"/>
  <autoFilter ref="C128:L249" xr:uid="{00000000-0009-0000-0000-000003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4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97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1042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ROUND((SUM(BE129:BE245)),  2)</f>
        <v>0</v>
      </c>
      <c r="G35" s="32"/>
      <c r="H35" s="32"/>
      <c r="I35" s="123">
        <v>0.21</v>
      </c>
      <c r="J35" s="32"/>
      <c r="K35" s="118">
        <f>ROUND(((SUM(BE129:BE245))*I35),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ROUND((SUM(BF129:BF245)),  2)</f>
        <v>0</v>
      </c>
      <c r="G36" s="32"/>
      <c r="H36" s="32"/>
      <c r="I36" s="123">
        <v>0.15</v>
      </c>
      <c r="J36" s="32"/>
      <c r="K36" s="118">
        <f>ROUND(((SUM(BF129:BF245))*I36),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ROUND((SUM(BG129:BG245)),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ROUND((SUM(BH129:BH245)),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ROUND((SUM(BI129:BI245)),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02K2023_4 - Elektroinstalace 3.NP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Q144</f>
        <v>0</v>
      </c>
      <c r="J100" s="156">
        <f>R144</f>
        <v>0</v>
      </c>
      <c r="K100" s="156">
        <f>K144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Q147</f>
        <v>0</v>
      </c>
      <c r="J101" s="150">
        <f>R147</f>
        <v>0</v>
      </c>
      <c r="K101" s="150">
        <f>K147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Q148</f>
        <v>0</v>
      </c>
      <c r="J102" s="156">
        <f>R148</f>
        <v>0</v>
      </c>
      <c r="K102" s="156">
        <f>K148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Q230</f>
        <v>0</v>
      </c>
      <c r="J103" s="150">
        <f>R230</f>
        <v>0</v>
      </c>
      <c r="K103" s="150">
        <f>K230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Q233</f>
        <v>0</v>
      </c>
      <c r="J104" s="150">
        <f>R233</f>
        <v>0</v>
      </c>
      <c r="K104" s="150">
        <f>K233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Q234</f>
        <v>0</v>
      </c>
      <c r="J105" s="156">
        <f>R234</f>
        <v>0</v>
      </c>
      <c r="K105" s="156">
        <f>K234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Q236</f>
        <v>0</v>
      </c>
      <c r="J106" s="156">
        <f>R236</f>
        <v>0</v>
      </c>
      <c r="K106" s="156">
        <f>K236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Q239</f>
        <v>0</v>
      </c>
      <c r="J107" s="156">
        <f>R239</f>
        <v>0</v>
      </c>
      <c r="K107" s="156">
        <f>K239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Q241</f>
        <v>0</v>
      </c>
      <c r="J108" s="156">
        <f>R241</f>
        <v>0</v>
      </c>
      <c r="K108" s="156">
        <f>K241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Q243</f>
        <v>0</v>
      </c>
      <c r="J109" s="156">
        <f>R243</f>
        <v>0</v>
      </c>
      <c r="K109" s="156">
        <f>K243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7" t="str">
        <f>E7</f>
        <v>Obchodní akademie Český Těšín</v>
      </c>
      <c r="F119" s="278"/>
      <c r="G119" s="278"/>
      <c r="H119" s="278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29" t="str">
        <f>E9</f>
        <v>02K2023_4 - Elektroinstalace 3.NP</v>
      </c>
      <c r="F121" s="279"/>
      <c r="G121" s="279"/>
      <c r="H121" s="279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12. 4. 2023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Q130+Q147+Q230+Q233</f>
        <v>0</v>
      </c>
      <c r="R129" s="166">
        <f>R130+R147+R230+R233</f>
        <v>0</v>
      </c>
      <c r="S129" s="77"/>
      <c r="T129" s="167">
        <f>T130+T147+T230+T233</f>
        <v>0</v>
      </c>
      <c r="U129" s="77"/>
      <c r="V129" s="167">
        <f>V130+V147+V230+V233</f>
        <v>1.809968</v>
      </c>
      <c r="W129" s="77"/>
      <c r="X129" s="168">
        <f>X130+X147+X230+X233</f>
        <v>1.7976720000000002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BK130+BK147+BK230+BK233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Q131+Q134+Q144</f>
        <v>0</v>
      </c>
      <c r="R130" s="179">
        <f>R131+R134+R144</f>
        <v>0</v>
      </c>
      <c r="S130" s="178"/>
      <c r="T130" s="180">
        <f>T131+T134+T144</f>
        <v>0</v>
      </c>
      <c r="U130" s="178"/>
      <c r="V130" s="180">
        <f>V131+V134+V144</f>
        <v>1.5005000000000002</v>
      </c>
      <c r="W130" s="178"/>
      <c r="X130" s="181">
        <f>X131+X134+X144</f>
        <v>1.6700000000000002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BK131+BK134+BK144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1.4963000000000002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11.4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0.63840000000000008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1043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23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0.8579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1044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SUM(Q135:Q143)</f>
        <v>0</v>
      </c>
      <c r="R134" s="179">
        <f>SUM(R135:R143)</f>
        <v>0</v>
      </c>
      <c r="S134" s="178"/>
      <c r="T134" s="180">
        <f>SUM(T135:T143)</f>
        <v>0</v>
      </c>
      <c r="U134" s="178"/>
      <c r="V134" s="180">
        <f>SUM(V135:V143)</f>
        <v>4.2000000000000006E-3</v>
      </c>
      <c r="W134" s="178"/>
      <c r="X134" s="181">
        <f>SUM(X135:X143)</f>
        <v>1.6700000000000002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SUM(BK135:BK143)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380</v>
      </c>
      <c r="I135" s="192"/>
      <c r="J135" s="192"/>
      <c r="K135" s="193">
        <f t="shared" ref="K135:K143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3" si="2">I135+J135</f>
        <v>0</v>
      </c>
      <c r="Q135" s="196">
        <f t="shared" ref="Q135:Q143" si="3">ROUND(I135*H135,2)</f>
        <v>0</v>
      </c>
      <c r="R135" s="196">
        <f t="shared" ref="R135:R143" si="4">ROUND(J135*H135,2)</f>
        <v>0</v>
      </c>
      <c r="S135" s="69"/>
      <c r="T135" s="197">
        <f t="shared" ref="T135:T143" si="5">S135*H135</f>
        <v>0</v>
      </c>
      <c r="U135" s="197">
        <v>1.0000000000000001E-5</v>
      </c>
      <c r="V135" s="197">
        <f t="shared" ref="V135:V143" si="6">U135*H135</f>
        <v>3.8000000000000004E-3</v>
      </c>
      <c r="W135" s="197">
        <v>2E-3</v>
      </c>
      <c r="X135" s="198">
        <f t="shared" ref="X135:X143" si="7">W135*H135</f>
        <v>0.76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3" si="8">IF(O135="základní",K135,0)</f>
        <v>0</v>
      </c>
      <c r="BF135" s="200">
        <f t="shared" ref="BF135:BF143" si="9">IF(O135="snížená",K135,0)</f>
        <v>0</v>
      </c>
      <c r="BG135" s="200">
        <f t="shared" ref="BG135:BG143" si="10">IF(O135="zákl. přenesená",K135,0)</f>
        <v>0</v>
      </c>
      <c r="BH135" s="200">
        <f t="shared" ref="BH135:BH143" si="11">IF(O135="sníž. přenesená",K135,0)</f>
        <v>0</v>
      </c>
      <c r="BI135" s="200">
        <f t="shared" ref="BI135:BI143" si="12">IF(O135="nulová",K135,0)</f>
        <v>0</v>
      </c>
      <c r="BJ135" s="15" t="s">
        <v>86</v>
      </c>
      <c r="BK135" s="200">
        <f t="shared" ref="BK135:BK143" si="13">ROUND(P135*H135,2)</f>
        <v>0</v>
      </c>
      <c r="BL135" s="15" t="s">
        <v>167</v>
      </c>
      <c r="BM135" s="199" t="s">
        <v>1045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703</v>
      </c>
      <c r="F136" s="189" t="s">
        <v>704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1046</v>
      </c>
    </row>
    <row r="137" spans="1:65" s="2" customFormat="1" ht="44.25" customHeight="1">
      <c r="A137" s="32"/>
      <c r="B137" s="33"/>
      <c r="C137" s="187" t="s">
        <v>173</v>
      </c>
      <c r="D137" s="187" t="s">
        <v>151</v>
      </c>
      <c r="E137" s="188" t="s">
        <v>169</v>
      </c>
      <c r="F137" s="189" t="s">
        <v>170</v>
      </c>
      <c r="G137" s="190" t="s">
        <v>171</v>
      </c>
      <c r="H137" s="191">
        <v>410</v>
      </c>
      <c r="I137" s="192"/>
      <c r="J137" s="192"/>
      <c r="K137" s="193">
        <f t="shared" si="1"/>
        <v>0</v>
      </c>
      <c r="L137" s="189" t="s">
        <v>155</v>
      </c>
      <c r="M137" s="37"/>
      <c r="N137" s="194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0</v>
      </c>
      <c r="V137" s="197">
        <f t="shared" si="6"/>
        <v>0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156</v>
      </c>
      <c r="AT137" s="199" t="s">
        <v>151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156</v>
      </c>
      <c r="BM137" s="199" t="s">
        <v>1047</v>
      </c>
    </row>
    <row r="138" spans="1:65" s="2" customFormat="1" ht="55.5" customHeight="1">
      <c r="A138" s="32"/>
      <c r="B138" s="33"/>
      <c r="C138" s="187" t="s">
        <v>149</v>
      </c>
      <c r="D138" s="187" t="s">
        <v>151</v>
      </c>
      <c r="E138" s="188" t="s">
        <v>174</v>
      </c>
      <c r="F138" s="189" t="s">
        <v>175</v>
      </c>
      <c r="G138" s="190" t="s">
        <v>171</v>
      </c>
      <c r="H138" s="191">
        <v>4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1E-3</v>
      </c>
      <c r="X138" s="198">
        <f t="shared" si="7"/>
        <v>4.0000000000000001E-3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1048</v>
      </c>
    </row>
    <row r="139" spans="1:65" s="2" customFormat="1" ht="55.5" customHeight="1">
      <c r="A139" s="32"/>
      <c r="B139" s="33"/>
      <c r="C139" s="187" t="s">
        <v>180</v>
      </c>
      <c r="D139" s="187" t="s">
        <v>151</v>
      </c>
      <c r="E139" s="188" t="s">
        <v>177</v>
      </c>
      <c r="F139" s="189" t="s">
        <v>178</v>
      </c>
      <c r="G139" s="190" t="s">
        <v>171</v>
      </c>
      <c r="H139" s="191">
        <v>5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2E-3</v>
      </c>
      <c r="X139" s="198">
        <f t="shared" si="7"/>
        <v>0.01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1049</v>
      </c>
    </row>
    <row r="140" spans="1:65" s="2" customFormat="1" ht="55.5" customHeight="1">
      <c r="A140" s="32"/>
      <c r="B140" s="33"/>
      <c r="C140" s="187" t="s">
        <v>184</v>
      </c>
      <c r="D140" s="187" t="s">
        <v>151</v>
      </c>
      <c r="E140" s="188" t="s">
        <v>181</v>
      </c>
      <c r="F140" s="189" t="s">
        <v>182</v>
      </c>
      <c r="G140" s="190" t="s">
        <v>171</v>
      </c>
      <c r="H140" s="191">
        <v>19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3.7999999999999999E-2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1050</v>
      </c>
    </row>
    <row r="141" spans="1:65" s="2" customFormat="1" ht="44.25" customHeight="1">
      <c r="A141" s="32"/>
      <c r="B141" s="33"/>
      <c r="C141" s="187" t="s">
        <v>161</v>
      </c>
      <c r="D141" s="187" t="s">
        <v>151</v>
      </c>
      <c r="E141" s="188" t="s">
        <v>710</v>
      </c>
      <c r="F141" s="189" t="s">
        <v>711</v>
      </c>
      <c r="G141" s="190" t="s">
        <v>171</v>
      </c>
      <c r="H141" s="191">
        <v>2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2.5000000000000001E-2</v>
      </c>
      <c r="X141" s="198">
        <f t="shared" si="7"/>
        <v>0.05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1051</v>
      </c>
    </row>
    <row r="142" spans="1:65" s="2" customFormat="1" ht="37.9" customHeight="1">
      <c r="A142" s="32"/>
      <c r="B142" s="33"/>
      <c r="C142" s="187" t="s">
        <v>194</v>
      </c>
      <c r="D142" s="187" t="s">
        <v>151</v>
      </c>
      <c r="E142" s="188" t="s">
        <v>185</v>
      </c>
      <c r="F142" s="189" t="s">
        <v>186</v>
      </c>
      <c r="G142" s="190" t="s">
        <v>187</v>
      </c>
      <c r="H142" s="191">
        <v>0.37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1.8</v>
      </c>
      <c r="X142" s="198">
        <f t="shared" si="7"/>
        <v>0.66600000000000004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1052</v>
      </c>
    </row>
    <row r="143" spans="1:65" s="2" customFormat="1" ht="44.25" customHeight="1">
      <c r="A143" s="32"/>
      <c r="B143" s="33"/>
      <c r="C143" s="187" t="s">
        <v>199</v>
      </c>
      <c r="D143" s="187" t="s">
        <v>151</v>
      </c>
      <c r="E143" s="188" t="s">
        <v>189</v>
      </c>
      <c r="F143" s="189" t="s">
        <v>190</v>
      </c>
      <c r="G143" s="190" t="s">
        <v>171</v>
      </c>
      <c r="H143" s="191">
        <v>82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1E-3</v>
      </c>
      <c r="X143" s="198">
        <f t="shared" si="7"/>
        <v>8.2000000000000003E-2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1053</v>
      </c>
    </row>
    <row r="144" spans="1:65" s="12" customFormat="1" ht="22.9" customHeight="1">
      <c r="B144" s="170"/>
      <c r="C144" s="171"/>
      <c r="D144" s="172" t="s">
        <v>77</v>
      </c>
      <c r="E144" s="185" t="s">
        <v>192</v>
      </c>
      <c r="F144" s="185" t="s">
        <v>193</v>
      </c>
      <c r="G144" s="171"/>
      <c r="H144" s="171"/>
      <c r="I144" s="174"/>
      <c r="J144" s="174"/>
      <c r="K144" s="186">
        <f>BK144</f>
        <v>0</v>
      </c>
      <c r="L144" s="171"/>
      <c r="M144" s="176"/>
      <c r="N144" s="177"/>
      <c r="O144" s="178"/>
      <c r="P144" s="178"/>
      <c r="Q144" s="179">
        <f>SUM(Q145:Q146)</f>
        <v>0</v>
      </c>
      <c r="R144" s="179">
        <f>SUM(R145:R146)</f>
        <v>0</v>
      </c>
      <c r="S144" s="178"/>
      <c r="T144" s="180">
        <f>SUM(T145:T146)</f>
        <v>0</v>
      </c>
      <c r="U144" s="178"/>
      <c r="V144" s="180">
        <f>SUM(V145:V146)</f>
        <v>0</v>
      </c>
      <c r="W144" s="178"/>
      <c r="X144" s="181">
        <f>SUM(X145:X146)</f>
        <v>0</v>
      </c>
      <c r="AR144" s="182" t="s">
        <v>86</v>
      </c>
      <c r="AT144" s="183" t="s">
        <v>77</v>
      </c>
      <c r="AU144" s="183" t="s">
        <v>86</v>
      </c>
      <c r="AY144" s="182" t="s">
        <v>148</v>
      </c>
      <c r="BK144" s="184">
        <f>SUM(BK145:BK146)</f>
        <v>0</v>
      </c>
    </row>
    <row r="145" spans="1:65" s="2" customFormat="1" ht="44.25" customHeight="1">
      <c r="A145" s="32"/>
      <c r="B145" s="33"/>
      <c r="C145" s="187" t="s">
        <v>207</v>
      </c>
      <c r="D145" s="187" t="s">
        <v>151</v>
      </c>
      <c r="E145" s="188" t="s">
        <v>1054</v>
      </c>
      <c r="F145" s="189" t="s">
        <v>1055</v>
      </c>
      <c r="G145" s="190" t="s">
        <v>197</v>
      </c>
      <c r="H145" s="191">
        <v>0.97799999999999998</v>
      </c>
      <c r="I145" s="192"/>
      <c r="J145" s="192"/>
      <c r="K145" s="193">
        <f>ROUND(P145*H145,2)</f>
        <v>0</v>
      </c>
      <c r="L145" s="189" t="s">
        <v>155</v>
      </c>
      <c r="M145" s="37"/>
      <c r="N145" s="194" t="s">
        <v>1</v>
      </c>
      <c r="O145" s="195" t="s">
        <v>41</v>
      </c>
      <c r="P145" s="196">
        <f>I145+J145</f>
        <v>0</v>
      </c>
      <c r="Q145" s="196">
        <f>ROUND(I145*H145,2)</f>
        <v>0</v>
      </c>
      <c r="R145" s="196">
        <f>ROUND(J145*H145,2)</f>
        <v>0</v>
      </c>
      <c r="S145" s="69"/>
      <c r="T145" s="197">
        <f>S145*H145</f>
        <v>0</v>
      </c>
      <c r="U145" s="197">
        <v>0</v>
      </c>
      <c r="V145" s="197">
        <f>U145*H145</f>
        <v>0</v>
      </c>
      <c r="W145" s="197">
        <v>0</v>
      </c>
      <c r="X145" s="198">
        <f>W145*H145</f>
        <v>0</v>
      </c>
      <c r="Y145" s="32"/>
      <c r="Z145" s="32"/>
      <c r="AA145" s="32"/>
      <c r="AB145" s="32"/>
      <c r="AC145" s="32"/>
      <c r="AD145" s="32"/>
      <c r="AE145" s="32"/>
      <c r="AR145" s="199" t="s">
        <v>156</v>
      </c>
      <c r="AT145" s="199" t="s">
        <v>151</v>
      </c>
      <c r="AU145" s="199" t="s">
        <v>88</v>
      </c>
      <c r="AY145" s="15" t="s">
        <v>148</v>
      </c>
      <c r="BE145" s="200">
        <f>IF(O145="základní",K145,0)</f>
        <v>0</v>
      </c>
      <c r="BF145" s="200">
        <f>IF(O145="snížená",K145,0)</f>
        <v>0</v>
      </c>
      <c r="BG145" s="200">
        <f>IF(O145="zákl. přenesená",K145,0)</f>
        <v>0</v>
      </c>
      <c r="BH145" s="200">
        <f>IF(O145="sníž. přenesená",K145,0)</f>
        <v>0</v>
      </c>
      <c r="BI145" s="200">
        <f>IF(O145="nulová",K145,0)</f>
        <v>0</v>
      </c>
      <c r="BJ145" s="15" t="s">
        <v>86</v>
      </c>
      <c r="BK145" s="200">
        <f>ROUND(P145*H145,2)</f>
        <v>0</v>
      </c>
      <c r="BL145" s="15" t="s">
        <v>156</v>
      </c>
      <c r="BM145" s="199" t="s">
        <v>1056</v>
      </c>
    </row>
    <row r="146" spans="1:65" s="2" customFormat="1" ht="44.25" customHeight="1">
      <c r="A146" s="32"/>
      <c r="B146" s="33"/>
      <c r="C146" s="187" t="s">
        <v>212</v>
      </c>
      <c r="D146" s="187" t="s">
        <v>151</v>
      </c>
      <c r="E146" s="188" t="s">
        <v>200</v>
      </c>
      <c r="F146" s="189" t="s">
        <v>201</v>
      </c>
      <c r="G146" s="190" t="s">
        <v>197</v>
      </c>
      <c r="H146" s="191">
        <v>0.44600000000000001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1057</v>
      </c>
    </row>
    <row r="147" spans="1:65" s="12" customFormat="1" ht="25.9" customHeight="1">
      <c r="B147" s="170"/>
      <c r="C147" s="171"/>
      <c r="D147" s="172" t="s">
        <v>77</v>
      </c>
      <c r="E147" s="173" t="s">
        <v>203</v>
      </c>
      <c r="F147" s="173" t="s">
        <v>204</v>
      </c>
      <c r="G147" s="171"/>
      <c r="H147" s="171"/>
      <c r="I147" s="174"/>
      <c r="J147" s="174"/>
      <c r="K147" s="175">
        <f>BK147</f>
        <v>0</v>
      </c>
      <c r="L147" s="171"/>
      <c r="M147" s="176"/>
      <c r="N147" s="177"/>
      <c r="O147" s="178"/>
      <c r="P147" s="178"/>
      <c r="Q147" s="179">
        <f>Q148</f>
        <v>0</v>
      </c>
      <c r="R147" s="179">
        <f>R148</f>
        <v>0</v>
      </c>
      <c r="S147" s="178"/>
      <c r="T147" s="180">
        <f>T148</f>
        <v>0</v>
      </c>
      <c r="U147" s="178"/>
      <c r="V147" s="180">
        <f>V148</f>
        <v>0.30946799999999997</v>
      </c>
      <c r="W147" s="178"/>
      <c r="X147" s="181">
        <f>X148</f>
        <v>0.12767200000000001</v>
      </c>
      <c r="AR147" s="182" t="s">
        <v>88</v>
      </c>
      <c r="AT147" s="183" t="s">
        <v>77</v>
      </c>
      <c r="AU147" s="183" t="s">
        <v>78</v>
      </c>
      <c r="AY147" s="182" t="s">
        <v>148</v>
      </c>
      <c r="BK147" s="184">
        <f>BK148</f>
        <v>0</v>
      </c>
    </row>
    <row r="148" spans="1:65" s="12" customFormat="1" ht="22.9" customHeight="1">
      <c r="B148" s="170"/>
      <c r="C148" s="171"/>
      <c r="D148" s="172" t="s">
        <v>77</v>
      </c>
      <c r="E148" s="185" t="s">
        <v>205</v>
      </c>
      <c r="F148" s="185" t="s">
        <v>206</v>
      </c>
      <c r="G148" s="171"/>
      <c r="H148" s="171"/>
      <c r="I148" s="174"/>
      <c r="J148" s="174"/>
      <c r="K148" s="186">
        <f>BK148</f>
        <v>0</v>
      </c>
      <c r="L148" s="171"/>
      <c r="M148" s="176"/>
      <c r="N148" s="177"/>
      <c r="O148" s="178"/>
      <c r="P148" s="178"/>
      <c r="Q148" s="179">
        <f>SUM(Q149:Q229)</f>
        <v>0</v>
      </c>
      <c r="R148" s="179">
        <f>SUM(R149:R229)</f>
        <v>0</v>
      </c>
      <c r="S148" s="178"/>
      <c r="T148" s="180">
        <f>SUM(T149:T229)</f>
        <v>0</v>
      </c>
      <c r="U148" s="178"/>
      <c r="V148" s="180">
        <f>SUM(V149:V229)</f>
        <v>0.30946799999999997</v>
      </c>
      <c r="W148" s="178"/>
      <c r="X148" s="181">
        <f>SUM(X149:X229)</f>
        <v>0.12767200000000001</v>
      </c>
      <c r="AR148" s="182" t="s">
        <v>88</v>
      </c>
      <c r="AT148" s="183" t="s">
        <v>77</v>
      </c>
      <c r="AU148" s="183" t="s">
        <v>86</v>
      </c>
      <c r="AY148" s="182" t="s">
        <v>148</v>
      </c>
      <c r="BK148" s="184">
        <f>SUM(BK149:BK229)</f>
        <v>0</v>
      </c>
    </row>
    <row r="149" spans="1:65" s="2" customFormat="1" ht="16.5" customHeight="1">
      <c r="A149" s="32"/>
      <c r="B149" s="33"/>
      <c r="C149" s="201" t="s">
        <v>220</v>
      </c>
      <c r="D149" s="201" t="s">
        <v>213</v>
      </c>
      <c r="E149" s="202" t="s">
        <v>637</v>
      </c>
      <c r="F149" s="203" t="s">
        <v>638</v>
      </c>
      <c r="G149" s="204" t="s">
        <v>171</v>
      </c>
      <c r="H149" s="205">
        <v>3</v>
      </c>
      <c r="I149" s="206"/>
      <c r="J149" s="207"/>
      <c r="K149" s="208">
        <f t="shared" ref="K149:K155" si="14">ROUND(P149*H149,2)</f>
        <v>0</v>
      </c>
      <c r="L149" s="203" t="s">
        <v>1</v>
      </c>
      <c r="M149" s="209"/>
      <c r="N149" s="210" t="s">
        <v>1</v>
      </c>
      <c r="O149" s="195" t="s">
        <v>41</v>
      </c>
      <c r="P149" s="196">
        <f t="shared" ref="P149:P155" si="15">I149+J149</f>
        <v>0</v>
      </c>
      <c r="Q149" s="196">
        <f t="shared" ref="Q149:Q155" si="16">ROUND(I149*H149,2)</f>
        <v>0</v>
      </c>
      <c r="R149" s="196">
        <f t="shared" ref="R149:R155" si="17">ROUND(J149*H149,2)</f>
        <v>0</v>
      </c>
      <c r="S149" s="69"/>
      <c r="T149" s="197">
        <f t="shared" ref="T149:T155" si="18">S149*H149</f>
        <v>0</v>
      </c>
      <c r="U149" s="197">
        <v>0</v>
      </c>
      <c r="V149" s="197">
        <f t="shared" ref="V149:V155" si="19">U149*H149</f>
        <v>0</v>
      </c>
      <c r="W149" s="197">
        <v>0</v>
      </c>
      <c r="X149" s="198">
        <f t="shared" ref="X149:X155" si="20">W149*H149</f>
        <v>0</v>
      </c>
      <c r="Y149" s="32"/>
      <c r="Z149" s="32"/>
      <c r="AA149" s="32"/>
      <c r="AB149" s="32"/>
      <c r="AC149" s="32"/>
      <c r="AD149" s="32"/>
      <c r="AE149" s="32"/>
      <c r="AR149" s="199" t="s">
        <v>423</v>
      </c>
      <c r="AT149" s="199" t="s">
        <v>213</v>
      </c>
      <c r="AU149" s="199" t="s">
        <v>88</v>
      </c>
      <c r="AY149" s="15" t="s">
        <v>148</v>
      </c>
      <c r="BE149" s="200">
        <f t="shared" ref="BE149:BE155" si="21">IF(O149="základní",K149,0)</f>
        <v>0</v>
      </c>
      <c r="BF149" s="200">
        <f t="shared" ref="BF149:BF155" si="22">IF(O149="snížená",K149,0)</f>
        <v>0</v>
      </c>
      <c r="BG149" s="200">
        <f t="shared" ref="BG149:BG155" si="23">IF(O149="zákl. přenesená",K149,0)</f>
        <v>0</v>
      </c>
      <c r="BH149" s="200">
        <f t="shared" ref="BH149:BH155" si="24">IF(O149="sníž. přenesená",K149,0)</f>
        <v>0</v>
      </c>
      <c r="BI149" s="200">
        <f t="shared" ref="BI149:BI155" si="25">IF(O149="nulová",K149,0)</f>
        <v>0</v>
      </c>
      <c r="BJ149" s="15" t="s">
        <v>86</v>
      </c>
      <c r="BK149" s="200">
        <f t="shared" ref="BK149:BK155" si="26">ROUND(P149*H149,2)</f>
        <v>0</v>
      </c>
      <c r="BL149" s="15" t="s">
        <v>423</v>
      </c>
      <c r="BM149" s="199" t="s">
        <v>1058</v>
      </c>
    </row>
    <row r="150" spans="1:65" s="2" customFormat="1" ht="33" customHeight="1">
      <c r="A150" s="32"/>
      <c r="B150" s="33"/>
      <c r="C150" s="187" t="s">
        <v>9</v>
      </c>
      <c r="D150" s="187" t="s">
        <v>151</v>
      </c>
      <c r="E150" s="188" t="s">
        <v>243</v>
      </c>
      <c r="F150" s="189" t="s">
        <v>244</v>
      </c>
      <c r="G150" s="190" t="s">
        <v>171</v>
      </c>
      <c r="H150" s="191">
        <v>2</v>
      </c>
      <c r="I150" s="192"/>
      <c r="J150" s="192"/>
      <c r="K150" s="193">
        <f t="shared" si="14"/>
        <v>0</v>
      </c>
      <c r="L150" s="189" t="s">
        <v>155</v>
      </c>
      <c r="M150" s="37"/>
      <c r="N150" s="194" t="s">
        <v>1</v>
      </c>
      <c r="O150" s="195" t="s">
        <v>41</v>
      </c>
      <c r="P150" s="196">
        <f t="shared" si="15"/>
        <v>0</v>
      </c>
      <c r="Q150" s="196">
        <f t="shared" si="16"/>
        <v>0</v>
      </c>
      <c r="R150" s="196">
        <f t="shared" si="17"/>
        <v>0</v>
      </c>
      <c r="S150" s="69"/>
      <c r="T150" s="197">
        <f t="shared" si="18"/>
        <v>0</v>
      </c>
      <c r="U150" s="197">
        <v>0</v>
      </c>
      <c r="V150" s="197">
        <f t="shared" si="19"/>
        <v>0</v>
      </c>
      <c r="W150" s="197">
        <v>0.02</v>
      </c>
      <c r="X150" s="198">
        <f t="shared" si="20"/>
        <v>0.04</v>
      </c>
      <c r="Y150" s="32"/>
      <c r="Z150" s="32"/>
      <c r="AA150" s="32"/>
      <c r="AB150" s="32"/>
      <c r="AC150" s="32"/>
      <c r="AD150" s="32"/>
      <c r="AE150" s="32"/>
      <c r="AR150" s="199" t="s">
        <v>156</v>
      </c>
      <c r="AT150" s="199" t="s">
        <v>151</v>
      </c>
      <c r="AU150" s="199" t="s">
        <v>88</v>
      </c>
      <c r="AY150" s="15" t="s">
        <v>148</v>
      </c>
      <c r="BE150" s="200">
        <f t="shared" si="21"/>
        <v>0</v>
      </c>
      <c r="BF150" s="200">
        <f t="shared" si="22"/>
        <v>0</v>
      </c>
      <c r="BG150" s="200">
        <f t="shared" si="23"/>
        <v>0</v>
      </c>
      <c r="BH150" s="200">
        <f t="shared" si="24"/>
        <v>0</v>
      </c>
      <c r="BI150" s="200">
        <f t="shared" si="25"/>
        <v>0</v>
      </c>
      <c r="BJ150" s="15" t="s">
        <v>86</v>
      </c>
      <c r="BK150" s="200">
        <f t="shared" si="26"/>
        <v>0</v>
      </c>
      <c r="BL150" s="15" t="s">
        <v>156</v>
      </c>
      <c r="BM150" s="199" t="s">
        <v>1059</v>
      </c>
    </row>
    <row r="151" spans="1:65" s="2" customFormat="1" ht="44.25" customHeight="1">
      <c r="A151" s="32"/>
      <c r="B151" s="33"/>
      <c r="C151" s="187" t="s">
        <v>210</v>
      </c>
      <c r="D151" s="187" t="s">
        <v>151</v>
      </c>
      <c r="E151" s="188" t="s">
        <v>254</v>
      </c>
      <c r="F151" s="189" t="s">
        <v>255</v>
      </c>
      <c r="G151" s="190" t="s">
        <v>171</v>
      </c>
      <c r="H151" s="191">
        <v>14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4.8000000000000001E-5</v>
      </c>
      <c r="X151" s="198">
        <f t="shared" si="20"/>
        <v>6.7200000000000007E-4</v>
      </c>
      <c r="Y151" s="32"/>
      <c r="Z151" s="32"/>
      <c r="AA151" s="32"/>
      <c r="AB151" s="32"/>
      <c r="AC151" s="32"/>
      <c r="AD151" s="32"/>
      <c r="AE151" s="32"/>
      <c r="AR151" s="199" t="s">
        <v>210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210</v>
      </c>
      <c r="BM151" s="199" t="s">
        <v>1060</v>
      </c>
    </row>
    <row r="152" spans="1:65" s="2" customFormat="1" ht="44.25" customHeight="1">
      <c r="A152" s="32"/>
      <c r="B152" s="33"/>
      <c r="C152" s="187" t="s">
        <v>230</v>
      </c>
      <c r="D152" s="187" t="s">
        <v>151</v>
      </c>
      <c r="E152" s="188" t="s">
        <v>258</v>
      </c>
      <c r="F152" s="189" t="s">
        <v>259</v>
      </c>
      <c r="G152" s="190" t="s">
        <v>171</v>
      </c>
      <c r="H152" s="191">
        <v>25</v>
      </c>
      <c r="I152" s="192"/>
      <c r="J152" s="192"/>
      <c r="K152" s="193">
        <f t="shared" si="14"/>
        <v>0</v>
      </c>
      <c r="L152" s="189" t="s">
        <v>155</v>
      </c>
      <c r="M152" s="37"/>
      <c r="N152" s="194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4.8000000000000001E-5</v>
      </c>
      <c r="X152" s="198">
        <f t="shared" si="20"/>
        <v>1.2000000000000001E-3</v>
      </c>
      <c r="Y152" s="32"/>
      <c r="Z152" s="32"/>
      <c r="AA152" s="32"/>
      <c r="AB152" s="32"/>
      <c r="AC152" s="32"/>
      <c r="AD152" s="32"/>
      <c r="AE152" s="32"/>
      <c r="AR152" s="199" t="s">
        <v>210</v>
      </c>
      <c r="AT152" s="199" t="s">
        <v>151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210</v>
      </c>
      <c r="BM152" s="199" t="s">
        <v>1061</v>
      </c>
    </row>
    <row r="153" spans="1:65" s="2" customFormat="1" ht="37.9" customHeight="1">
      <c r="A153" s="32"/>
      <c r="B153" s="33"/>
      <c r="C153" s="187" t="s">
        <v>234</v>
      </c>
      <c r="D153" s="187" t="s">
        <v>151</v>
      </c>
      <c r="E153" s="188" t="s">
        <v>246</v>
      </c>
      <c r="F153" s="189" t="s">
        <v>247</v>
      </c>
      <c r="G153" s="190" t="s">
        <v>171</v>
      </c>
      <c r="H153" s="191">
        <v>66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1.2999999999999999E-3</v>
      </c>
      <c r="X153" s="198">
        <f t="shared" si="20"/>
        <v>8.5800000000000001E-2</v>
      </c>
      <c r="Y153" s="32"/>
      <c r="Z153" s="32"/>
      <c r="AA153" s="32"/>
      <c r="AB153" s="32"/>
      <c r="AC153" s="32"/>
      <c r="AD153" s="32"/>
      <c r="AE153" s="32"/>
      <c r="AR153" s="199" t="s">
        <v>210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210</v>
      </c>
      <c r="BM153" s="199" t="s">
        <v>1062</v>
      </c>
    </row>
    <row r="154" spans="1:65" s="2" customFormat="1" ht="49.15" customHeight="1">
      <c r="A154" s="32"/>
      <c r="B154" s="33"/>
      <c r="C154" s="187" t="s">
        <v>238</v>
      </c>
      <c r="D154" s="187" t="s">
        <v>151</v>
      </c>
      <c r="E154" s="188" t="s">
        <v>616</v>
      </c>
      <c r="F154" s="189" t="s">
        <v>617</v>
      </c>
      <c r="G154" s="190" t="s">
        <v>166</v>
      </c>
      <c r="H154" s="191">
        <v>400</v>
      </c>
      <c r="I154" s="192"/>
      <c r="J154" s="192"/>
      <c r="K154" s="193">
        <f t="shared" si="14"/>
        <v>0</v>
      </c>
      <c r="L154" s="189" t="s">
        <v>155</v>
      </c>
      <c r="M154" s="37"/>
      <c r="N154" s="194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167</v>
      </c>
      <c r="AT154" s="199" t="s">
        <v>151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167</v>
      </c>
      <c r="BM154" s="199" t="s">
        <v>1063</v>
      </c>
    </row>
    <row r="155" spans="1:65" s="2" customFormat="1" ht="16.5" customHeight="1">
      <c r="A155" s="32"/>
      <c r="B155" s="33"/>
      <c r="C155" s="201" t="s">
        <v>242</v>
      </c>
      <c r="D155" s="201" t="s">
        <v>213</v>
      </c>
      <c r="E155" s="202" t="s">
        <v>620</v>
      </c>
      <c r="F155" s="203" t="s">
        <v>621</v>
      </c>
      <c r="G155" s="204" t="s">
        <v>166</v>
      </c>
      <c r="H155" s="205">
        <v>440</v>
      </c>
      <c r="I155" s="206"/>
      <c r="J155" s="207"/>
      <c r="K155" s="208">
        <f t="shared" si="14"/>
        <v>0</v>
      </c>
      <c r="L155" s="203" t="s">
        <v>1</v>
      </c>
      <c r="M155" s="209"/>
      <c r="N155" s="210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605</v>
      </c>
      <c r="AT155" s="199" t="s">
        <v>213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167</v>
      </c>
      <c r="BM155" s="199" t="s">
        <v>1064</v>
      </c>
    </row>
    <row r="156" spans="1:65" s="13" customFormat="1" ht="11.25">
      <c r="B156" s="211"/>
      <c r="C156" s="212"/>
      <c r="D156" s="213" t="s">
        <v>218</v>
      </c>
      <c r="E156" s="212"/>
      <c r="F156" s="214" t="s">
        <v>1065</v>
      </c>
      <c r="G156" s="212"/>
      <c r="H156" s="215">
        <v>440</v>
      </c>
      <c r="I156" s="216"/>
      <c r="J156" s="216"/>
      <c r="K156" s="212"/>
      <c r="L156" s="212"/>
      <c r="M156" s="217"/>
      <c r="N156" s="218"/>
      <c r="O156" s="219"/>
      <c r="P156" s="219"/>
      <c r="Q156" s="219"/>
      <c r="R156" s="219"/>
      <c r="S156" s="219"/>
      <c r="T156" s="219"/>
      <c r="U156" s="219"/>
      <c r="V156" s="219"/>
      <c r="W156" s="219"/>
      <c r="X156" s="220"/>
      <c r="AT156" s="221" t="s">
        <v>218</v>
      </c>
      <c r="AU156" s="221" t="s">
        <v>88</v>
      </c>
      <c r="AV156" s="13" t="s">
        <v>88</v>
      </c>
      <c r="AW156" s="13" t="s">
        <v>4</v>
      </c>
      <c r="AX156" s="13" t="s">
        <v>86</v>
      </c>
      <c r="AY156" s="221" t="s">
        <v>148</v>
      </c>
    </row>
    <row r="157" spans="1:65" s="2" customFormat="1" ht="37.9" customHeight="1">
      <c r="A157" s="32"/>
      <c r="B157" s="33"/>
      <c r="C157" s="187" t="s">
        <v>8</v>
      </c>
      <c r="D157" s="187" t="s">
        <v>151</v>
      </c>
      <c r="E157" s="188" t="s">
        <v>885</v>
      </c>
      <c r="F157" s="189" t="s">
        <v>886</v>
      </c>
      <c r="G157" s="190" t="s">
        <v>171</v>
      </c>
      <c r="H157" s="191">
        <v>12</v>
      </c>
      <c r="I157" s="192"/>
      <c r="J157" s="192"/>
      <c r="K157" s="193">
        <f t="shared" ref="K157:K174" si="27">ROUND(P157*H157,2)</f>
        <v>0</v>
      </c>
      <c r="L157" s="189" t="s">
        <v>155</v>
      </c>
      <c r="M157" s="37"/>
      <c r="N157" s="194" t="s">
        <v>1</v>
      </c>
      <c r="O157" s="195" t="s">
        <v>41</v>
      </c>
      <c r="P157" s="196">
        <f t="shared" ref="P157:P174" si="28">I157+J157</f>
        <v>0</v>
      </c>
      <c r="Q157" s="196">
        <f t="shared" ref="Q157:Q174" si="29">ROUND(I157*H157,2)</f>
        <v>0</v>
      </c>
      <c r="R157" s="196">
        <f t="shared" ref="R157:R174" si="30">ROUND(J157*H157,2)</f>
        <v>0</v>
      </c>
      <c r="S157" s="69"/>
      <c r="T157" s="197">
        <f t="shared" ref="T157:T174" si="31">S157*H157</f>
        <v>0</v>
      </c>
      <c r="U157" s="197">
        <v>0</v>
      </c>
      <c r="V157" s="197">
        <f t="shared" ref="V157:V174" si="32">U157*H157</f>
        <v>0</v>
      </c>
      <c r="W157" s="197">
        <v>0</v>
      </c>
      <c r="X157" s="198">
        <f t="shared" ref="X157:X174" si="33">W157*H157</f>
        <v>0</v>
      </c>
      <c r="Y157" s="32"/>
      <c r="Z157" s="32"/>
      <c r="AA157" s="32"/>
      <c r="AB157" s="32"/>
      <c r="AC157" s="32"/>
      <c r="AD157" s="32"/>
      <c r="AE157" s="32"/>
      <c r="AR157" s="199" t="s">
        <v>167</v>
      </c>
      <c r="AT157" s="199" t="s">
        <v>151</v>
      </c>
      <c r="AU157" s="199" t="s">
        <v>88</v>
      </c>
      <c r="AY157" s="15" t="s">
        <v>148</v>
      </c>
      <c r="BE157" s="200">
        <f t="shared" ref="BE157:BE174" si="34">IF(O157="základní",K157,0)</f>
        <v>0</v>
      </c>
      <c r="BF157" s="200">
        <f t="shared" ref="BF157:BF174" si="35">IF(O157="snížená",K157,0)</f>
        <v>0</v>
      </c>
      <c r="BG157" s="200">
        <f t="shared" ref="BG157:BG174" si="36">IF(O157="zákl. přenesená",K157,0)</f>
        <v>0</v>
      </c>
      <c r="BH157" s="200">
        <f t="shared" ref="BH157:BH174" si="37">IF(O157="sníž. přenesená",K157,0)</f>
        <v>0</v>
      </c>
      <c r="BI157" s="200">
        <f t="shared" ref="BI157:BI174" si="38">IF(O157="nulová",K157,0)</f>
        <v>0</v>
      </c>
      <c r="BJ157" s="15" t="s">
        <v>86</v>
      </c>
      <c r="BK157" s="200">
        <f t="shared" ref="BK157:BK174" si="39">ROUND(P157*H157,2)</f>
        <v>0</v>
      </c>
      <c r="BL157" s="15" t="s">
        <v>167</v>
      </c>
      <c r="BM157" s="199" t="s">
        <v>1066</v>
      </c>
    </row>
    <row r="158" spans="1:65" s="2" customFormat="1" ht="16.5" customHeight="1">
      <c r="A158" s="32"/>
      <c r="B158" s="33"/>
      <c r="C158" s="201" t="s">
        <v>249</v>
      </c>
      <c r="D158" s="201" t="s">
        <v>213</v>
      </c>
      <c r="E158" s="202" t="s">
        <v>888</v>
      </c>
      <c r="F158" s="203" t="s">
        <v>889</v>
      </c>
      <c r="G158" s="204" t="s">
        <v>171</v>
      </c>
      <c r="H158" s="205">
        <v>12</v>
      </c>
      <c r="I158" s="206"/>
      <c r="J158" s="207"/>
      <c r="K158" s="208">
        <f t="shared" si="27"/>
        <v>0</v>
      </c>
      <c r="L158" s="203" t="s">
        <v>1</v>
      </c>
      <c r="M158" s="209"/>
      <c r="N158" s="210" t="s">
        <v>1</v>
      </c>
      <c r="O158" s="195" t="s">
        <v>41</v>
      </c>
      <c r="P158" s="196">
        <f t="shared" si="28"/>
        <v>0</v>
      </c>
      <c r="Q158" s="196">
        <f t="shared" si="29"/>
        <v>0</v>
      </c>
      <c r="R158" s="196">
        <f t="shared" si="30"/>
        <v>0</v>
      </c>
      <c r="S158" s="69"/>
      <c r="T158" s="197">
        <f t="shared" si="31"/>
        <v>0</v>
      </c>
      <c r="U158" s="197">
        <v>1.2E-4</v>
      </c>
      <c r="V158" s="197">
        <f t="shared" si="32"/>
        <v>1.4400000000000001E-3</v>
      </c>
      <c r="W158" s="197">
        <v>0</v>
      </c>
      <c r="X158" s="198">
        <f t="shared" si="33"/>
        <v>0</v>
      </c>
      <c r="Y158" s="32"/>
      <c r="Z158" s="32"/>
      <c r="AA158" s="32"/>
      <c r="AB158" s="32"/>
      <c r="AC158" s="32"/>
      <c r="AD158" s="32"/>
      <c r="AE158" s="32"/>
      <c r="AR158" s="199" t="s">
        <v>423</v>
      </c>
      <c r="AT158" s="199" t="s">
        <v>213</v>
      </c>
      <c r="AU158" s="199" t="s">
        <v>88</v>
      </c>
      <c r="AY158" s="15" t="s">
        <v>148</v>
      </c>
      <c r="BE158" s="200">
        <f t="shared" si="34"/>
        <v>0</v>
      </c>
      <c r="BF158" s="200">
        <f t="shared" si="35"/>
        <v>0</v>
      </c>
      <c r="BG158" s="200">
        <f t="shared" si="36"/>
        <v>0</v>
      </c>
      <c r="BH158" s="200">
        <f t="shared" si="37"/>
        <v>0</v>
      </c>
      <c r="BI158" s="200">
        <f t="shared" si="38"/>
        <v>0</v>
      </c>
      <c r="BJ158" s="15" t="s">
        <v>86</v>
      </c>
      <c r="BK158" s="200">
        <f t="shared" si="39"/>
        <v>0</v>
      </c>
      <c r="BL158" s="15" t="s">
        <v>423</v>
      </c>
      <c r="BM158" s="199" t="s">
        <v>1067</v>
      </c>
    </row>
    <row r="159" spans="1:65" s="2" customFormat="1" ht="24.2" customHeight="1">
      <c r="A159" s="32"/>
      <c r="B159" s="33"/>
      <c r="C159" s="187" t="s">
        <v>253</v>
      </c>
      <c r="D159" s="187" t="s">
        <v>151</v>
      </c>
      <c r="E159" s="188" t="s">
        <v>625</v>
      </c>
      <c r="F159" s="189" t="s">
        <v>626</v>
      </c>
      <c r="G159" s="190" t="s">
        <v>171</v>
      </c>
      <c r="H159" s="191">
        <v>48</v>
      </c>
      <c r="I159" s="192"/>
      <c r="J159" s="192"/>
      <c r="K159" s="193">
        <f t="shared" si="27"/>
        <v>0</v>
      </c>
      <c r="L159" s="189" t="s">
        <v>155</v>
      </c>
      <c r="M159" s="37"/>
      <c r="N159" s="194" t="s">
        <v>1</v>
      </c>
      <c r="O159" s="195" t="s">
        <v>41</v>
      </c>
      <c r="P159" s="196">
        <f t="shared" si="28"/>
        <v>0</v>
      </c>
      <c r="Q159" s="196">
        <f t="shared" si="29"/>
        <v>0</v>
      </c>
      <c r="R159" s="196">
        <f t="shared" si="30"/>
        <v>0</v>
      </c>
      <c r="S159" s="69"/>
      <c r="T159" s="197">
        <f t="shared" si="31"/>
        <v>0</v>
      </c>
      <c r="U159" s="197">
        <v>0</v>
      </c>
      <c r="V159" s="197">
        <f t="shared" si="32"/>
        <v>0</v>
      </c>
      <c r="W159" s="197">
        <v>0</v>
      </c>
      <c r="X159" s="198">
        <f t="shared" si="33"/>
        <v>0</v>
      </c>
      <c r="Y159" s="32"/>
      <c r="Z159" s="32"/>
      <c r="AA159" s="32"/>
      <c r="AB159" s="32"/>
      <c r="AC159" s="32"/>
      <c r="AD159" s="32"/>
      <c r="AE159" s="32"/>
      <c r="AR159" s="199" t="s">
        <v>167</v>
      </c>
      <c r="AT159" s="199" t="s">
        <v>151</v>
      </c>
      <c r="AU159" s="199" t="s">
        <v>88</v>
      </c>
      <c r="AY159" s="15" t="s">
        <v>148</v>
      </c>
      <c r="BE159" s="200">
        <f t="shared" si="34"/>
        <v>0</v>
      </c>
      <c r="BF159" s="200">
        <f t="shared" si="35"/>
        <v>0</v>
      </c>
      <c r="BG159" s="200">
        <f t="shared" si="36"/>
        <v>0</v>
      </c>
      <c r="BH159" s="200">
        <f t="shared" si="37"/>
        <v>0</v>
      </c>
      <c r="BI159" s="200">
        <f t="shared" si="38"/>
        <v>0</v>
      </c>
      <c r="BJ159" s="15" t="s">
        <v>86</v>
      </c>
      <c r="BK159" s="200">
        <f t="shared" si="39"/>
        <v>0</v>
      </c>
      <c r="BL159" s="15" t="s">
        <v>167</v>
      </c>
      <c r="BM159" s="199" t="s">
        <v>1068</v>
      </c>
    </row>
    <row r="160" spans="1:65" s="2" customFormat="1" ht="24.2" customHeight="1">
      <c r="A160" s="32"/>
      <c r="B160" s="33"/>
      <c r="C160" s="201" t="s">
        <v>257</v>
      </c>
      <c r="D160" s="201" t="s">
        <v>213</v>
      </c>
      <c r="E160" s="202" t="s">
        <v>629</v>
      </c>
      <c r="F160" s="203" t="s">
        <v>883</v>
      </c>
      <c r="G160" s="204" t="s">
        <v>171</v>
      </c>
      <c r="H160" s="205">
        <v>24</v>
      </c>
      <c r="I160" s="206"/>
      <c r="J160" s="207"/>
      <c r="K160" s="208">
        <f t="shared" si="27"/>
        <v>0</v>
      </c>
      <c r="L160" s="203" t="s">
        <v>1</v>
      </c>
      <c r="M160" s="209"/>
      <c r="N160" s="210" t="s">
        <v>1</v>
      </c>
      <c r="O160" s="195" t="s">
        <v>41</v>
      </c>
      <c r="P160" s="196">
        <f t="shared" si="28"/>
        <v>0</v>
      </c>
      <c r="Q160" s="196">
        <f t="shared" si="29"/>
        <v>0</v>
      </c>
      <c r="R160" s="196">
        <f t="shared" si="30"/>
        <v>0</v>
      </c>
      <c r="S160" s="69"/>
      <c r="T160" s="197">
        <f t="shared" si="31"/>
        <v>0</v>
      </c>
      <c r="U160" s="197">
        <v>1.0000000000000001E-5</v>
      </c>
      <c r="V160" s="197">
        <f t="shared" si="32"/>
        <v>2.4000000000000003E-4</v>
      </c>
      <c r="W160" s="197">
        <v>0</v>
      </c>
      <c r="X160" s="198">
        <f t="shared" si="33"/>
        <v>0</v>
      </c>
      <c r="Y160" s="32"/>
      <c r="Z160" s="32"/>
      <c r="AA160" s="32"/>
      <c r="AB160" s="32"/>
      <c r="AC160" s="32"/>
      <c r="AD160" s="32"/>
      <c r="AE160" s="32"/>
      <c r="AR160" s="199" t="s">
        <v>423</v>
      </c>
      <c r="AT160" s="199" t="s">
        <v>213</v>
      </c>
      <c r="AU160" s="199" t="s">
        <v>88</v>
      </c>
      <c r="AY160" s="15" t="s">
        <v>148</v>
      </c>
      <c r="BE160" s="200">
        <f t="shared" si="34"/>
        <v>0</v>
      </c>
      <c r="BF160" s="200">
        <f t="shared" si="35"/>
        <v>0</v>
      </c>
      <c r="BG160" s="200">
        <f t="shared" si="36"/>
        <v>0</v>
      </c>
      <c r="BH160" s="200">
        <f t="shared" si="37"/>
        <v>0</v>
      </c>
      <c r="BI160" s="200">
        <f t="shared" si="38"/>
        <v>0</v>
      </c>
      <c r="BJ160" s="15" t="s">
        <v>86</v>
      </c>
      <c r="BK160" s="200">
        <f t="shared" si="39"/>
        <v>0</v>
      </c>
      <c r="BL160" s="15" t="s">
        <v>423</v>
      </c>
      <c r="BM160" s="199" t="s">
        <v>1069</v>
      </c>
    </row>
    <row r="161" spans="1:65" s="2" customFormat="1" ht="44.25" customHeight="1">
      <c r="A161" s="32"/>
      <c r="B161" s="33"/>
      <c r="C161" s="187" t="s">
        <v>261</v>
      </c>
      <c r="D161" s="187" t="s">
        <v>151</v>
      </c>
      <c r="E161" s="188" t="s">
        <v>717</v>
      </c>
      <c r="F161" s="189" t="s">
        <v>718</v>
      </c>
      <c r="G161" s="190" t="s">
        <v>166</v>
      </c>
      <c r="H161" s="191">
        <v>30</v>
      </c>
      <c r="I161" s="192"/>
      <c r="J161" s="192"/>
      <c r="K161" s="193">
        <f t="shared" si="27"/>
        <v>0</v>
      </c>
      <c r="L161" s="189" t="s">
        <v>155</v>
      </c>
      <c r="M161" s="37"/>
      <c r="N161" s="194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0</v>
      </c>
      <c r="V161" s="197">
        <f t="shared" si="32"/>
        <v>0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210</v>
      </c>
      <c r="AT161" s="199" t="s">
        <v>151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210</v>
      </c>
      <c r="BM161" s="199" t="s">
        <v>1070</v>
      </c>
    </row>
    <row r="162" spans="1:65" s="2" customFormat="1" ht="24">
      <c r="A162" s="32"/>
      <c r="B162" s="33"/>
      <c r="C162" s="201" t="s">
        <v>265</v>
      </c>
      <c r="D162" s="201" t="s">
        <v>213</v>
      </c>
      <c r="E162" s="202" t="s">
        <v>720</v>
      </c>
      <c r="F162" s="203" t="s">
        <v>721</v>
      </c>
      <c r="G162" s="204" t="s">
        <v>166</v>
      </c>
      <c r="H162" s="205">
        <v>30</v>
      </c>
      <c r="I162" s="206"/>
      <c r="J162" s="207"/>
      <c r="K162" s="208">
        <f t="shared" si="27"/>
        <v>0</v>
      </c>
      <c r="L162" s="203" t="s">
        <v>155</v>
      </c>
      <c r="M162" s="209"/>
      <c r="N162" s="210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1E-4</v>
      </c>
      <c r="V162" s="197">
        <f t="shared" si="32"/>
        <v>3.0000000000000001E-3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216</v>
      </c>
      <c r="AT162" s="199" t="s">
        <v>213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210</v>
      </c>
      <c r="BM162" s="199" t="s">
        <v>1071</v>
      </c>
    </row>
    <row r="163" spans="1:65" s="2" customFormat="1" ht="44.25" customHeight="1">
      <c r="A163" s="32"/>
      <c r="B163" s="33"/>
      <c r="C163" s="187" t="s">
        <v>269</v>
      </c>
      <c r="D163" s="187" t="s">
        <v>151</v>
      </c>
      <c r="E163" s="188" t="s">
        <v>723</v>
      </c>
      <c r="F163" s="189" t="s">
        <v>724</v>
      </c>
      <c r="G163" s="190" t="s">
        <v>166</v>
      </c>
      <c r="H163" s="191">
        <v>60</v>
      </c>
      <c r="I163" s="192"/>
      <c r="J163" s="192"/>
      <c r="K163" s="193">
        <f t="shared" si="27"/>
        <v>0</v>
      </c>
      <c r="L163" s="189" t="s">
        <v>155</v>
      </c>
      <c r="M163" s="37"/>
      <c r="N163" s="194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0</v>
      </c>
      <c r="V163" s="197">
        <f t="shared" si="32"/>
        <v>0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210</v>
      </c>
      <c r="AT163" s="199" t="s">
        <v>151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210</v>
      </c>
      <c r="BM163" s="199" t="s">
        <v>1072</v>
      </c>
    </row>
    <row r="164" spans="1:65" s="2" customFormat="1" ht="24">
      <c r="A164" s="32"/>
      <c r="B164" s="33"/>
      <c r="C164" s="201" t="s">
        <v>273</v>
      </c>
      <c r="D164" s="201" t="s">
        <v>213</v>
      </c>
      <c r="E164" s="202" t="s">
        <v>726</v>
      </c>
      <c r="F164" s="203" t="s">
        <v>727</v>
      </c>
      <c r="G164" s="204" t="s">
        <v>166</v>
      </c>
      <c r="H164" s="205">
        <v>60</v>
      </c>
      <c r="I164" s="206"/>
      <c r="J164" s="207"/>
      <c r="K164" s="208">
        <f t="shared" si="27"/>
        <v>0</v>
      </c>
      <c r="L164" s="203" t="s">
        <v>155</v>
      </c>
      <c r="M164" s="209"/>
      <c r="N164" s="210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6.9999999999999994E-5</v>
      </c>
      <c r="V164" s="197">
        <f t="shared" si="32"/>
        <v>4.1999999999999997E-3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216</v>
      </c>
      <c r="AT164" s="199" t="s">
        <v>213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210</v>
      </c>
      <c r="BM164" s="199" t="s">
        <v>1073</v>
      </c>
    </row>
    <row r="165" spans="1:65" s="2" customFormat="1" ht="44.25" customHeight="1">
      <c r="A165" s="32"/>
      <c r="B165" s="33"/>
      <c r="C165" s="187" t="s">
        <v>278</v>
      </c>
      <c r="D165" s="187" t="s">
        <v>151</v>
      </c>
      <c r="E165" s="188" t="s">
        <v>729</v>
      </c>
      <c r="F165" s="189" t="s">
        <v>730</v>
      </c>
      <c r="G165" s="190" t="s">
        <v>166</v>
      </c>
      <c r="H165" s="191">
        <v>48</v>
      </c>
      <c r="I165" s="192"/>
      <c r="J165" s="192"/>
      <c r="K165" s="193">
        <f t="shared" si="27"/>
        <v>0</v>
      </c>
      <c r="L165" s="189" t="s">
        <v>155</v>
      </c>
      <c r="M165" s="37"/>
      <c r="N165" s="194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0</v>
      </c>
      <c r="V165" s="197">
        <f t="shared" si="32"/>
        <v>0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210</v>
      </c>
      <c r="AT165" s="199" t="s">
        <v>151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210</v>
      </c>
      <c r="BM165" s="199" t="s">
        <v>1074</v>
      </c>
    </row>
    <row r="166" spans="1:65" s="2" customFormat="1" ht="24">
      <c r="A166" s="32"/>
      <c r="B166" s="33"/>
      <c r="C166" s="201" t="s">
        <v>282</v>
      </c>
      <c r="D166" s="201" t="s">
        <v>213</v>
      </c>
      <c r="E166" s="202" t="s">
        <v>732</v>
      </c>
      <c r="F166" s="203" t="s">
        <v>733</v>
      </c>
      <c r="G166" s="204" t="s">
        <v>166</v>
      </c>
      <c r="H166" s="205">
        <v>22</v>
      </c>
      <c r="I166" s="206"/>
      <c r="J166" s="207"/>
      <c r="K166" s="208">
        <f t="shared" si="27"/>
        <v>0</v>
      </c>
      <c r="L166" s="203" t="s">
        <v>155</v>
      </c>
      <c r="M166" s="209"/>
      <c r="N166" s="210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1.2E-4</v>
      </c>
      <c r="V166" s="197">
        <f t="shared" si="32"/>
        <v>2.64E-3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216</v>
      </c>
      <c r="AT166" s="199" t="s">
        <v>213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210</v>
      </c>
      <c r="BM166" s="199" t="s">
        <v>1075</v>
      </c>
    </row>
    <row r="167" spans="1:65" s="2" customFormat="1" ht="16.5" customHeight="1">
      <c r="A167" s="32"/>
      <c r="B167" s="33"/>
      <c r="C167" s="201" t="s">
        <v>286</v>
      </c>
      <c r="D167" s="201" t="s">
        <v>213</v>
      </c>
      <c r="E167" s="202" t="s">
        <v>735</v>
      </c>
      <c r="F167" s="203" t="s">
        <v>1076</v>
      </c>
      <c r="G167" s="204" t="s">
        <v>166</v>
      </c>
      <c r="H167" s="205">
        <v>26</v>
      </c>
      <c r="I167" s="206"/>
      <c r="J167" s="207"/>
      <c r="K167" s="208">
        <f t="shared" si="27"/>
        <v>0</v>
      </c>
      <c r="L167" s="203" t="s">
        <v>1</v>
      </c>
      <c r="M167" s="209"/>
      <c r="N167" s="210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216</v>
      </c>
      <c r="AT167" s="199" t="s">
        <v>213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210</v>
      </c>
      <c r="BM167" s="199" t="s">
        <v>1077</v>
      </c>
    </row>
    <row r="168" spans="1:65" s="2" customFormat="1" ht="44.25" customHeight="1">
      <c r="A168" s="32"/>
      <c r="B168" s="33"/>
      <c r="C168" s="187" t="s">
        <v>216</v>
      </c>
      <c r="D168" s="187" t="s">
        <v>151</v>
      </c>
      <c r="E168" s="188" t="s">
        <v>318</v>
      </c>
      <c r="F168" s="189" t="s">
        <v>319</v>
      </c>
      <c r="G168" s="190" t="s">
        <v>171</v>
      </c>
      <c r="H168" s="191">
        <v>82</v>
      </c>
      <c r="I168" s="192"/>
      <c r="J168" s="192"/>
      <c r="K168" s="193">
        <f t="shared" si="27"/>
        <v>0</v>
      </c>
      <c r="L168" s="189" t="s">
        <v>155</v>
      </c>
      <c r="M168" s="37"/>
      <c r="N168" s="194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0</v>
      </c>
      <c r="V168" s="197">
        <f t="shared" si="32"/>
        <v>0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210</v>
      </c>
      <c r="AT168" s="199" t="s">
        <v>151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210</v>
      </c>
      <c r="BM168" s="199" t="s">
        <v>1078</v>
      </c>
    </row>
    <row r="169" spans="1:65" s="2" customFormat="1" ht="24.2" customHeight="1">
      <c r="A169" s="32"/>
      <c r="B169" s="33"/>
      <c r="C169" s="201" t="s">
        <v>293</v>
      </c>
      <c r="D169" s="201" t="s">
        <v>213</v>
      </c>
      <c r="E169" s="202" t="s">
        <v>322</v>
      </c>
      <c r="F169" s="203" t="s">
        <v>323</v>
      </c>
      <c r="G169" s="204" t="s">
        <v>171</v>
      </c>
      <c r="H169" s="205">
        <v>82</v>
      </c>
      <c r="I169" s="206"/>
      <c r="J169" s="207"/>
      <c r="K169" s="208">
        <f t="shared" si="27"/>
        <v>0</v>
      </c>
      <c r="L169" s="203" t="s">
        <v>155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5.0000000000000002E-5</v>
      </c>
      <c r="V169" s="197">
        <f t="shared" si="32"/>
        <v>4.1000000000000003E-3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216</v>
      </c>
      <c r="AT169" s="199" t="s">
        <v>213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210</v>
      </c>
      <c r="BM169" s="199" t="s">
        <v>1079</v>
      </c>
    </row>
    <row r="170" spans="1:65" s="2" customFormat="1" ht="16.5" customHeight="1">
      <c r="A170" s="32"/>
      <c r="B170" s="33"/>
      <c r="C170" s="201" t="s">
        <v>297</v>
      </c>
      <c r="D170" s="201" t="s">
        <v>213</v>
      </c>
      <c r="E170" s="202" t="s">
        <v>326</v>
      </c>
      <c r="F170" s="203" t="s">
        <v>1080</v>
      </c>
      <c r="G170" s="204" t="s">
        <v>171</v>
      </c>
      <c r="H170" s="205">
        <v>20</v>
      </c>
      <c r="I170" s="206"/>
      <c r="J170" s="207"/>
      <c r="K170" s="208">
        <f t="shared" si="27"/>
        <v>0</v>
      </c>
      <c r="L170" s="203" t="s">
        <v>1</v>
      </c>
      <c r="M170" s="209"/>
      <c r="N170" s="210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216</v>
      </c>
      <c r="AT170" s="199" t="s">
        <v>213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210</v>
      </c>
      <c r="BM170" s="199" t="s">
        <v>1081</v>
      </c>
    </row>
    <row r="171" spans="1:65" s="2" customFormat="1" ht="16.5" customHeight="1">
      <c r="A171" s="32"/>
      <c r="B171" s="33"/>
      <c r="C171" s="201" t="s">
        <v>301</v>
      </c>
      <c r="D171" s="201" t="s">
        <v>213</v>
      </c>
      <c r="E171" s="202" t="s">
        <v>330</v>
      </c>
      <c r="F171" s="203" t="s">
        <v>1082</v>
      </c>
      <c r="G171" s="204" t="s">
        <v>171</v>
      </c>
      <c r="H171" s="205">
        <v>30</v>
      </c>
      <c r="I171" s="206"/>
      <c r="J171" s="207"/>
      <c r="K171" s="208">
        <f t="shared" si="27"/>
        <v>0</v>
      </c>
      <c r="L171" s="203" t="s">
        <v>1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210</v>
      </c>
      <c r="BM171" s="199" t="s">
        <v>1083</v>
      </c>
    </row>
    <row r="172" spans="1:65" s="2" customFormat="1" ht="16.5" customHeight="1">
      <c r="A172" s="32"/>
      <c r="B172" s="33"/>
      <c r="C172" s="201" t="s">
        <v>305</v>
      </c>
      <c r="D172" s="201" t="s">
        <v>213</v>
      </c>
      <c r="E172" s="202" t="s">
        <v>334</v>
      </c>
      <c r="F172" s="203" t="s">
        <v>1084</v>
      </c>
      <c r="G172" s="204" t="s">
        <v>171</v>
      </c>
      <c r="H172" s="205">
        <v>30</v>
      </c>
      <c r="I172" s="206"/>
      <c r="J172" s="207"/>
      <c r="K172" s="208">
        <f t="shared" si="27"/>
        <v>0</v>
      </c>
      <c r="L172" s="203" t="s">
        <v>1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216</v>
      </c>
      <c r="AT172" s="199" t="s">
        <v>213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210</v>
      </c>
      <c r="BM172" s="199" t="s">
        <v>1085</v>
      </c>
    </row>
    <row r="173" spans="1:65" s="2" customFormat="1" ht="37.9" customHeight="1">
      <c r="A173" s="32"/>
      <c r="B173" s="33"/>
      <c r="C173" s="187" t="s">
        <v>309</v>
      </c>
      <c r="D173" s="187" t="s">
        <v>151</v>
      </c>
      <c r="E173" s="188" t="s">
        <v>750</v>
      </c>
      <c r="F173" s="189" t="s">
        <v>751</v>
      </c>
      <c r="G173" s="190" t="s">
        <v>166</v>
      </c>
      <c r="H173" s="191">
        <v>600</v>
      </c>
      <c r="I173" s="192"/>
      <c r="J173" s="192"/>
      <c r="K173" s="193">
        <f t="shared" si="27"/>
        <v>0</v>
      </c>
      <c r="L173" s="189" t="s">
        <v>155</v>
      </c>
      <c r="M173" s="37"/>
      <c r="N173" s="194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210</v>
      </c>
      <c r="AT173" s="199" t="s">
        <v>151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210</v>
      </c>
      <c r="BM173" s="199" t="s">
        <v>1086</v>
      </c>
    </row>
    <row r="174" spans="1:65" s="2" customFormat="1" ht="24.2" customHeight="1">
      <c r="A174" s="32"/>
      <c r="B174" s="33"/>
      <c r="C174" s="201" t="s">
        <v>313</v>
      </c>
      <c r="D174" s="201" t="s">
        <v>213</v>
      </c>
      <c r="E174" s="202" t="s">
        <v>364</v>
      </c>
      <c r="F174" s="203" t="s">
        <v>365</v>
      </c>
      <c r="G174" s="204" t="s">
        <v>166</v>
      </c>
      <c r="H174" s="205">
        <v>660</v>
      </c>
      <c r="I174" s="206"/>
      <c r="J174" s="207"/>
      <c r="K174" s="208">
        <f t="shared" si="27"/>
        <v>0</v>
      </c>
      <c r="L174" s="203" t="s">
        <v>155</v>
      </c>
      <c r="M174" s="209"/>
      <c r="N174" s="210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1.2E-4</v>
      </c>
      <c r="V174" s="197">
        <f t="shared" si="32"/>
        <v>7.9200000000000007E-2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216</v>
      </c>
      <c r="AT174" s="199" t="s">
        <v>213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210</v>
      </c>
      <c r="BM174" s="199" t="s">
        <v>1087</v>
      </c>
    </row>
    <row r="175" spans="1:65" s="13" customFormat="1" ht="11.25">
      <c r="B175" s="211"/>
      <c r="C175" s="212"/>
      <c r="D175" s="213" t="s">
        <v>218</v>
      </c>
      <c r="E175" s="212"/>
      <c r="F175" s="214" t="s">
        <v>623</v>
      </c>
      <c r="G175" s="212"/>
      <c r="H175" s="215">
        <v>660</v>
      </c>
      <c r="I175" s="216"/>
      <c r="J175" s="216"/>
      <c r="K175" s="212"/>
      <c r="L175" s="212"/>
      <c r="M175" s="217"/>
      <c r="N175" s="218"/>
      <c r="O175" s="219"/>
      <c r="P175" s="219"/>
      <c r="Q175" s="219"/>
      <c r="R175" s="219"/>
      <c r="S175" s="219"/>
      <c r="T175" s="219"/>
      <c r="U175" s="219"/>
      <c r="V175" s="219"/>
      <c r="W175" s="219"/>
      <c r="X175" s="220"/>
      <c r="AT175" s="221" t="s">
        <v>218</v>
      </c>
      <c r="AU175" s="221" t="s">
        <v>88</v>
      </c>
      <c r="AV175" s="13" t="s">
        <v>88</v>
      </c>
      <c r="AW175" s="13" t="s">
        <v>4</v>
      </c>
      <c r="AX175" s="13" t="s">
        <v>86</v>
      </c>
      <c r="AY175" s="221" t="s">
        <v>148</v>
      </c>
    </row>
    <row r="176" spans="1:65" s="2" customFormat="1" ht="37.9" customHeight="1">
      <c r="A176" s="32"/>
      <c r="B176" s="33"/>
      <c r="C176" s="187" t="s">
        <v>317</v>
      </c>
      <c r="D176" s="187" t="s">
        <v>151</v>
      </c>
      <c r="E176" s="188" t="s">
        <v>756</v>
      </c>
      <c r="F176" s="189" t="s">
        <v>757</v>
      </c>
      <c r="G176" s="190" t="s">
        <v>166</v>
      </c>
      <c r="H176" s="191">
        <v>250</v>
      </c>
      <c r="I176" s="192"/>
      <c r="J176" s="192"/>
      <c r="K176" s="193">
        <f>ROUND(P176*H176,2)</f>
        <v>0</v>
      </c>
      <c r="L176" s="189" t="s">
        <v>155</v>
      </c>
      <c r="M176" s="37"/>
      <c r="N176" s="194" t="s">
        <v>1</v>
      </c>
      <c r="O176" s="195" t="s">
        <v>41</v>
      </c>
      <c r="P176" s="196">
        <f>I176+J176</f>
        <v>0</v>
      </c>
      <c r="Q176" s="196">
        <f>ROUND(I176*H176,2)</f>
        <v>0</v>
      </c>
      <c r="R176" s="196">
        <f>ROUND(J176*H176,2)</f>
        <v>0</v>
      </c>
      <c r="S176" s="69"/>
      <c r="T176" s="197">
        <f>S176*H176</f>
        <v>0</v>
      </c>
      <c r="U176" s="197">
        <v>0</v>
      </c>
      <c r="V176" s="197">
        <f>U176*H176</f>
        <v>0</v>
      </c>
      <c r="W176" s="197">
        <v>0</v>
      </c>
      <c r="X176" s="198">
        <f>W176*H176</f>
        <v>0</v>
      </c>
      <c r="Y176" s="32"/>
      <c r="Z176" s="32"/>
      <c r="AA176" s="32"/>
      <c r="AB176" s="32"/>
      <c r="AC176" s="32"/>
      <c r="AD176" s="32"/>
      <c r="AE176" s="32"/>
      <c r="AR176" s="199" t="s">
        <v>210</v>
      </c>
      <c r="AT176" s="199" t="s">
        <v>151</v>
      </c>
      <c r="AU176" s="199" t="s">
        <v>88</v>
      </c>
      <c r="AY176" s="15" t="s">
        <v>148</v>
      </c>
      <c r="BE176" s="200">
        <f>IF(O176="základní",K176,0)</f>
        <v>0</v>
      </c>
      <c r="BF176" s="200">
        <f>IF(O176="snížená",K176,0)</f>
        <v>0</v>
      </c>
      <c r="BG176" s="200">
        <f>IF(O176="zákl. přenesená",K176,0)</f>
        <v>0</v>
      </c>
      <c r="BH176" s="200">
        <f>IF(O176="sníž. přenesená",K176,0)</f>
        <v>0</v>
      </c>
      <c r="BI176" s="200">
        <f>IF(O176="nulová",K176,0)</f>
        <v>0</v>
      </c>
      <c r="BJ176" s="15" t="s">
        <v>86</v>
      </c>
      <c r="BK176" s="200">
        <f>ROUND(P176*H176,2)</f>
        <v>0</v>
      </c>
      <c r="BL176" s="15" t="s">
        <v>210</v>
      </c>
      <c r="BM176" s="199" t="s">
        <v>1088</v>
      </c>
    </row>
    <row r="177" spans="1:65" s="2" customFormat="1" ht="24.2" customHeight="1">
      <c r="A177" s="32"/>
      <c r="B177" s="33"/>
      <c r="C177" s="201" t="s">
        <v>321</v>
      </c>
      <c r="D177" s="201" t="s">
        <v>213</v>
      </c>
      <c r="E177" s="202" t="s">
        <v>369</v>
      </c>
      <c r="F177" s="203" t="s">
        <v>370</v>
      </c>
      <c r="G177" s="204" t="s">
        <v>166</v>
      </c>
      <c r="H177" s="205">
        <v>275</v>
      </c>
      <c r="I177" s="206"/>
      <c r="J177" s="207"/>
      <c r="K177" s="208">
        <f>ROUND(P177*H177,2)</f>
        <v>0</v>
      </c>
      <c r="L177" s="203" t="s">
        <v>155</v>
      </c>
      <c r="M177" s="209"/>
      <c r="N177" s="210" t="s">
        <v>1</v>
      </c>
      <c r="O177" s="195" t="s">
        <v>41</v>
      </c>
      <c r="P177" s="196">
        <f>I177+J177</f>
        <v>0</v>
      </c>
      <c r="Q177" s="196">
        <f>ROUND(I177*H177,2)</f>
        <v>0</v>
      </c>
      <c r="R177" s="196">
        <f>ROUND(J177*H177,2)</f>
        <v>0</v>
      </c>
      <c r="S177" s="69"/>
      <c r="T177" s="197">
        <f>S177*H177</f>
        <v>0</v>
      </c>
      <c r="U177" s="197">
        <v>1.7000000000000001E-4</v>
      </c>
      <c r="V177" s="197">
        <f>U177*H177</f>
        <v>4.675E-2</v>
      </c>
      <c r="W177" s="197">
        <v>0</v>
      </c>
      <c r="X177" s="198">
        <f>W177*H177</f>
        <v>0</v>
      </c>
      <c r="Y177" s="32"/>
      <c r="Z177" s="32"/>
      <c r="AA177" s="32"/>
      <c r="AB177" s="32"/>
      <c r="AC177" s="32"/>
      <c r="AD177" s="32"/>
      <c r="AE177" s="32"/>
      <c r="AR177" s="199" t="s">
        <v>216</v>
      </c>
      <c r="AT177" s="199" t="s">
        <v>213</v>
      </c>
      <c r="AU177" s="199" t="s">
        <v>88</v>
      </c>
      <c r="AY177" s="15" t="s">
        <v>148</v>
      </c>
      <c r="BE177" s="200">
        <f>IF(O177="základní",K177,0)</f>
        <v>0</v>
      </c>
      <c r="BF177" s="200">
        <f>IF(O177="snížená",K177,0)</f>
        <v>0</v>
      </c>
      <c r="BG177" s="200">
        <f>IF(O177="zákl. přenesená",K177,0)</f>
        <v>0</v>
      </c>
      <c r="BH177" s="200">
        <f>IF(O177="sníž. přenesená",K177,0)</f>
        <v>0</v>
      </c>
      <c r="BI177" s="200">
        <f>IF(O177="nulová",K177,0)</f>
        <v>0</v>
      </c>
      <c r="BJ177" s="15" t="s">
        <v>86</v>
      </c>
      <c r="BK177" s="200">
        <f>ROUND(P177*H177,2)</f>
        <v>0</v>
      </c>
      <c r="BL177" s="15" t="s">
        <v>210</v>
      </c>
      <c r="BM177" s="199" t="s">
        <v>1089</v>
      </c>
    </row>
    <row r="178" spans="1:65" s="13" customFormat="1" ht="11.25">
      <c r="B178" s="211"/>
      <c r="C178" s="212"/>
      <c r="D178" s="213" t="s">
        <v>218</v>
      </c>
      <c r="E178" s="212"/>
      <c r="F178" s="214" t="s">
        <v>1090</v>
      </c>
      <c r="G178" s="212"/>
      <c r="H178" s="215">
        <v>275</v>
      </c>
      <c r="I178" s="216"/>
      <c r="J178" s="216"/>
      <c r="K178" s="212"/>
      <c r="L178" s="212"/>
      <c r="M178" s="217"/>
      <c r="N178" s="218"/>
      <c r="O178" s="219"/>
      <c r="P178" s="219"/>
      <c r="Q178" s="219"/>
      <c r="R178" s="219"/>
      <c r="S178" s="219"/>
      <c r="T178" s="219"/>
      <c r="U178" s="219"/>
      <c r="V178" s="219"/>
      <c r="W178" s="219"/>
      <c r="X178" s="220"/>
      <c r="AT178" s="221" t="s">
        <v>218</v>
      </c>
      <c r="AU178" s="221" t="s">
        <v>88</v>
      </c>
      <c r="AV178" s="13" t="s">
        <v>88</v>
      </c>
      <c r="AW178" s="13" t="s">
        <v>4</v>
      </c>
      <c r="AX178" s="13" t="s">
        <v>86</v>
      </c>
      <c r="AY178" s="221" t="s">
        <v>148</v>
      </c>
    </row>
    <row r="179" spans="1:65" s="2" customFormat="1" ht="37.9" customHeight="1">
      <c r="A179" s="32"/>
      <c r="B179" s="33"/>
      <c r="C179" s="187" t="s">
        <v>325</v>
      </c>
      <c r="D179" s="187" t="s">
        <v>151</v>
      </c>
      <c r="E179" s="188" t="s">
        <v>949</v>
      </c>
      <c r="F179" s="189" t="s">
        <v>950</v>
      </c>
      <c r="G179" s="190" t="s">
        <v>166</v>
      </c>
      <c r="H179" s="191">
        <v>7</v>
      </c>
      <c r="I179" s="192"/>
      <c r="J179" s="192"/>
      <c r="K179" s="193">
        <f>ROUND(P179*H179,2)</f>
        <v>0</v>
      </c>
      <c r="L179" s="189" t="s">
        <v>155</v>
      </c>
      <c r="M179" s="37"/>
      <c r="N179" s="194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0</v>
      </c>
      <c r="V179" s="197">
        <f>U179*H179</f>
        <v>0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210</v>
      </c>
      <c r="AT179" s="199" t="s">
        <v>151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210</v>
      </c>
      <c r="BM179" s="199" t="s">
        <v>1091</v>
      </c>
    </row>
    <row r="180" spans="1:65" s="2" customFormat="1" ht="24.2" customHeight="1">
      <c r="A180" s="32"/>
      <c r="B180" s="33"/>
      <c r="C180" s="201" t="s">
        <v>329</v>
      </c>
      <c r="D180" s="201" t="s">
        <v>213</v>
      </c>
      <c r="E180" s="202" t="s">
        <v>952</v>
      </c>
      <c r="F180" s="203" t="s">
        <v>953</v>
      </c>
      <c r="G180" s="204" t="s">
        <v>166</v>
      </c>
      <c r="H180" s="205">
        <v>7.7</v>
      </c>
      <c r="I180" s="206"/>
      <c r="J180" s="207"/>
      <c r="K180" s="208">
        <f>ROUND(P180*H180,2)</f>
        <v>0</v>
      </c>
      <c r="L180" s="203" t="s">
        <v>155</v>
      </c>
      <c r="M180" s="209"/>
      <c r="N180" s="210" t="s">
        <v>1</v>
      </c>
      <c r="O180" s="195" t="s">
        <v>41</v>
      </c>
      <c r="P180" s="196">
        <f>I180+J180</f>
        <v>0</v>
      </c>
      <c r="Q180" s="196">
        <f>ROUND(I180*H180,2)</f>
        <v>0</v>
      </c>
      <c r="R180" s="196">
        <f>ROUND(J180*H180,2)</f>
        <v>0</v>
      </c>
      <c r="S180" s="69"/>
      <c r="T180" s="197">
        <f>S180*H180</f>
        <v>0</v>
      </c>
      <c r="U180" s="197">
        <v>6.4000000000000005E-4</v>
      </c>
      <c r="V180" s="197">
        <f>U180*H180</f>
        <v>4.9280000000000001E-3</v>
      </c>
      <c r="W180" s="197">
        <v>0</v>
      </c>
      <c r="X180" s="198">
        <f>W180*H180</f>
        <v>0</v>
      </c>
      <c r="Y180" s="32"/>
      <c r="Z180" s="32"/>
      <c r="AA180" s="32"/>
      <c r="AB180" s="32"/>
      <c r="AC180" s="32"/>
      <c r="AD180" s="32"/>
      <c r="AE180" s="32"/>
      <c r="AR180" s="199" t="s">
        <v>216</v>
      </c>
      <c r="AT180" s="199" t="s">
        <v>213</v>
      </c>
      <c r="AU180" s="199" t="s">
        <v>88</v>
      </c>
      <c r="AY180" s="15" t="s">
        <v>148</v>
      </c>
      <c r="BE180" s="200">
        <f>IF(O180="základní",K180,0)</f>
        <v>0</v>
      </c>
      <c r="BF180" s="200">
        <f>IF(O180="snížená",K180,0)</f>
        <v>0</v>
      </c>
      <c r="BG180" s="200">
        <f>IF(O180="zákl. přenesená",K180,0)</f>
        <v>0</v>
      </c>
      <c r="BH180" s="200">
        <f>IF(O180="sníž. přenesená",K180,0)</f>
        <v>0</v>
      </c>
      <c r="BI180" s="200">
        <f>IF(O180="nulová",K180,0)</f>
        <v>0</v>
      </c>
      <c r="BJ180" s="15" t="s">
        <v>86</v>
      </c>
      <c r="BK180" s="200">
        <f>ROUND(P180*H180,2)</f>
        <v>0</v>
      </c>
      <c r="BL180" s="15" t="s">
        <v>210</v>
      </c>
      <c r="BM180" s="199" t="s">
        <v>1092</v>
      </c>
    </row>
    <row r="181" spans="1:65" s="13" customFormat="1" ht="11.25">
      <c r="B181" s="211"/>
      <c r="C181" s="212"/>
      <c r="D181" s="213" t="s">
        <v>218</v>
      </c>
      <c r="E181" s="212"/>
      <c r="F181" s="214" t="s">
        <v>1093</v>
      </c>
      <c r="G181" s="212"/>
      <c r="H181" s="215">
        <v>7.7</v>
      </c>
      <c r="I181" s="216"/>
      <c r="J181" s="216"/>
      <c r="K181" s="212"/>
      <c r="L181" s="212"/>
      <c r="M181" s="217"/>
      <c r="N181" s="218"/>
      <c r="O181" s="219"/>
      <c r="P181" s="219"/>
      <c r="Q181" s="219"/>
      <c r="R181" s="219"/>
      <c r="S181" s="219"/>
      <c r="T181" s="219"/>
      <c r="U181" s="219"/>
      <c r="V181" s="219"/>
      <c r="W181" s="219"/>
      <c r="X181" s="220"/>
      <c r="AT181" s="221" t="s">
        <v>218</v>
      </c>
      <c r="AU181" s="221" t="s">
        <v>88</v>
      </c>
      <c r="AV181" s="13" t="s">
        <v>88</v>
      </c>
      <c r="AW181" s="13" t="s">
        <v>4</v>
      </c>
      <c r="AX181" s="13" t="s">
        <v>86</v>
      </c>
      <c r="AY181" s="221" t="s">
        <v>148</v>
      </c>
    </row>
    <row r="182" spans="1:65" s="2" customFormat="1" ht="37.9" customHeight="1">
      <c r="A182" s="32"/>
      <c r="B182" s="33"/>
      <c r="C182" s="187" t="s">
        <v>333</v>
      </c>
      <c r="D182" s="187" t="s">
        <v>151</v>
      </c>
      <c r="E182" s="188" t="s">
        <v>765</v>
      </c>
      <c r="F182" s="189" t="s">
        <v>766</v>
      </c>
      <c r="G182" s="190" t="s">
        <v>166</v>
      </c>
      <c r="H182" s="191">
        <v>40</v>
      </c>
      <c r="I182" s="192"/>
      <c r="J182" s="192"/>
      <c r="K182" s="193">
        <f>ROUND(P182*H182,2)</f>
        <v>0</v>
      </c>
      <c r="L182" s="189" t="s">
        <v>155</v>
      </c>
      <c r="M182" s="37"/>
      <c r="N182" s="194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0</v>
      </c>
      <c r="V182" s="197">
        <f>U182*H182</f>
        <v>0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210</v>
      </c>
      <c r="AT182" s="199" t="s">
        <v>151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210</v>
      </c>
      <c r="BM182" s="199" t="s">
        <v>1094</v>
      </c>
    </row>
    <row r="183" spans="1:65" s="2" customFormat="1" ht="24.2" customHeight="1">
      <c r="A183" s="32"/>
      <c r="B183" s="33"/>
      <c r="C183" s="201" t="s">
        <v>337</v>
      </c>
      <c r="D183" s="201" t="s">
        <v>213</v>
      </c>
      <c r="E183" s="202" t="s">
        <v>768</v>
      </c>
      <c r="F183" s="203" t="s">
        <v>769</v>
      </c>
      <c r="G183" s="204" t="s">
        <v>166</v>
      </c>
      <c r="H183" s="205">
        <v>44</v>
      </c>
      <c r="I183" s="206"/>
      <c r="J183" s="207"/>
      <c r="K183" s="208">
        <f>ROUND(P183*H183,2)</f>
        <v>0</v>
      </c>
      <c r="L183" s="203" t="s">
        <v>155</v>
      </c>
      <c r="M183" s="209"/>
      <c r="N183" s="210" t="s">
        <v>1</v>
      </c>
      <c r="O183" s="195" t="s">
        <v>41</v>
      </c>
      <c r="P183" s="196">
        <f>I183+J183</f>
        <v>0</v>
      </c>
      <c r="Q183" s="196">
        <f>ROUND(I183*H183,2)</f>
        <v>0</v>
      </c>
      <c r="R183" s="196">
        <f>ROUND(J183*H183,2)</f>
        <v>0</v>
      </c>
      <c r="S183" s="69"/>
      <c r="T183" s="197">
        <f>S183*H183</f>
        <v>0</v>
      </c>
      <c r="U183" s="197">
        <v>8.9999999999999998E-4</v>
      </c>
      <c r="V183" s="197">
        <f>U183*H183</f>
        <v>3.9599999999999996E-2</v>
      </c>
      <c r="W183" s="197">
        <v>0</v>
      </c>
      <c r="X183" s="198">
        <f>W183*H183</f>
        <v>0</v>
      </c>
      <c r="Y183" s="32"/>
      <c r="Z183" s="32"/>
      <c r="AA183" s="32"/>
      <c r="AB183" s="32"/>
      <c r="AC183" s="32"/>
      <c r="AD183" s="32"/>
      <c r="AE183" s="32"/>
      <c r="AR183" s="199" t="s">
        <v>216</v>
      </c>
      <c r="AT183" s="199" t="s">
        <v>213</v>
      </c>
      <c r="AU183" s="199" t="s">
        <v>88</v>
      </c>
      <c r="AY183" s="15" t="s">
        <v>148</v>
      </c>
      <c r="BE183" s="200">
        <f>IF(O183="základní",K183,0)</f>
        <v>0</v>
      </c>
      <c r="BF183" s="200">
        <f>IF(O183="snížená",K183,0)</f>
        <v>0</v>
      </c>
      <c r="BG183" s="200">
        <f>IF(O183="zákl. přenesená",K183,0)</f>
        <v>0</v>
      </c>
      <c r="BH183" s="200">
        <f>IF(O183="sníž. přenesená",K183,0)</f>
        <v>0</v>
      </c>
      <c r="BI183" s="200">
        <f>IF(O183="nulová",K183,0)</f>
        <v>0</v>
      </c>
      <c r="BJ183" s="15" t="s">
        <v>86</v>
      </c>
      <c r="BK183" s="200">
        <f>ROUND(P183*H183,2)</f>
        <v>0</v>
      </c>
      <c r="BL183" s="15" t="s">
        <v>210</v>
      </c>
      <c r="BM183" s="199" t="s">
        <v>1095</v>
      </c>
    </row>
    <row r="184" spans="1:65" s="13" customFormat="1" ht="11.25">
      <c r="B184" s="211"/>
      <c r="C184" s="212"/>
      <c r="D184" s="213" t="s">
        <v>218</v>
      </c>
      <c r="E184" s="212"/>
      <c r="F184" s="214" t="s">
        <v>960</v>
      </c>
      <c r="G184" s="212"/>
      <c r="H184" s="215">
        <v>44</v>
      </c>
      <c r="I184" s="216"/>
      <c r="J184" s="216"/>
      <c r="K184" s="212"/>
      <c r="L184" s="212"/>
      <c r="M184" s="217"/>
      <c r="N184" s="218"/>
      <c r="O184" s="219"/>
      <c r="P184" s="219"/>
      <c r="Q184" s="219"/>
      <c r="R184" s="219"/>
      <c r="S184" s="219"/>
      <c r="T184" s="219"/>
      <c r="U184" s="219"/>
      <c r="V184" s="219"/>
      <c r="W184" s="219"/>
      <c r="X184" s="220"/>
      <c r="AT184" s="221" t="s">
        <v>218</v>
      </c>
      <c r="AU184" s="221" t="s">
        <v>88</v>
      </c>
      <c r="AV184" s="13" t="s">
        <v>88</v>
      </c>
      <c r="AW184" s="13" t="s">
        <v>4</v>
      </c>
      <c r="AX184" s="13" t="s">
        <v>86</v>
      </c>
      <c r="AY184" s="221" t="s">
        <v>148</v>
      </c>
    </row>
    <row r="185" spans="1:65" s="2" customFormat="1" ht="37.9" customHeight="1">
      <c r="A185" s="32"/>
      <c r="B185" s="33"/>
      <c r="C185" s="187" t="s">
        <v>341</v>
      </c>
      <c r="D185" s="187" t="s">
        <v>151</v>
      </c>
      <c r="E185" s="188" t="s">
        <v>346</v>
      </c>
      <c r="F185" s="189" t="s">
        <v>347</v>
      </c>
      <c r="G185" s="190" t="s">
        <v>166</v>
      </c>
      <c r="H185" s="191">
        <v>40</v>
      </c>
      <c r="I185" s="192"/>
      <c r="J185" s="192"/>
      <c r="K185" s="193">
        <f>ROUND(P185*H185,2)</f>
        <v>0</v>
      </c>
      <c r="L185" s="189" t="s">
        <v>155</v>
      </c>
      <c r="M185" s="37"/>
      <c r="N185" s="194" t="s">
        <v>1</v>
      </c>
      <c r="O185" s="195" t="s">
        <v>41</v>
      </c>
      <c r="P185" s="196">
        <f>I185+J185</f>
        <v>0</v>
      </c>
      <c r="Q185" s="196">
        <f>ROUND(I185*H185,2)</f>
        <v>0</v>
      </c>
      <c r="R185" s="196">
        <f>ROUND(J185*H185,2)</f>
        <v>0</v>
      </c>
      <c r="S185" s="69"/>
      <c r="T185" s="197">
        <f>S185*H185</f>
        <v>0</v>
      </c>
      <c r="U185" s="197">
        <v>0</v>
      </c>
      <c r="V185" s="197">
        <f>U185*H185</f>
        <v>0</v>
      </c>
      <c r="W185" s="197">
        <v>0</v>
      </c>
      <c r="X185" s="198">
        <f>W185*H185</f>
        <v>0</v>
      </c>
      <c r="Y185" s="32"/>
      <c r="Z185" s="32"/>
      <c r="AA185" s="32"/>
      <c r="AB185" s="32"/>
      <c r="AC185" s="32"/>
      <c r="AD185" s="32"/>
      <c r="AE185" s="32"/>
      <c r="AR185" s="199" t="s">
        <v>210</v>
      </c>
      <c r="AT185" s="199" t="s">
        <v>151</v>
      </c>
      <c r="AU185" s="199" t="s">
        <v>88</v>
      </c>
      <c r="AY185" s="15" t="s">
        <v>148</v>
      </c>
      <c r="BE185" s="200">
        <f>IF(O185="základní",K185,0)</f>
        <v>0</v>
      </c>
      <c r="BF185" s="200">
        <f>IF(O185="snížená",K185,0)</f>
        <v>0</v>
      </c>
      <c r="BG185" s="200">
        <f>IF(O185="zákl. přenesená",K185,0)</f>
        <v>0</v>
      </c>
      <c r="BH185" s="200">
        <f>IF(O185="sníž. přenesená",K185,0)</f>
        <v>0</v>
      </c>
      <c r="BI185" s="200">
        <f>IF(O185="nulová",K185,0)</f>
        <v>0</v>
      </c>
      <c r="BJ185" s="15" t="s">
        <v>86</v>
      </c>
      <c r="BK185" s="200">
        <f>ROUND(P185*H185,2)</f>
        <v>0</v>
      </c>
      <c r="BL185" s="15" t="s">
        <v>210</v>
      </c>
      <c r="BM185" s="199" t="s">
        <v>1096</v>
      </c>
    </row>
    <row r="186" spans="1:65" s="2" customFormat="1" ht="24.2" customHeight="1">
      <c r="A186" s="32"/>
      <c r="B186" s="33"/>
      <c r="C186" s="201" t="s">
        <v>345</v>
      </c>
      <c r="D186" s="201" t="s">
        <v>213</v>
      </c>
      <c r="E186" s="202" t="s">
        <v>350</v>
      </c>
      <c r="F186" s="203" t="s">
        <v>762</v>
      </c>
      <c r="G186" s="204" t="s">
        <v>166</v>
      </c>
      <c r="H186" s="205">
        <v>44</v>
      </c>
      <c r="I186" s="206"/>
      <c r="J186" s="207"/>
      <c r="K186" s="208">
        <f>ROUND(P186*H186,2)</f>
        <v>0</v>
      </c>
      <c r="L186" s="203" t="s">
        <v>155</v>
      </c>
      <c r="M186" s="209"/>
      <c r="N186" s="210" t="s">
        <v>1</v>
      </c>
      <c r="O186" s="195" t="s">
        <v>41</v>
      </c>
      <c r="P186" s="196">
        <f>I186+J186</f>
        <v>0</v>
      </c>
      <c r="Q186" s="196">
        <f>ROUND(I186*H186,2)</f>
        <v>0</v>
      </c>
      <c r="R186" s="196">
        <f>ROUND(J186*H186,2)</f>
        <v>0</v>
      </c>
      <c r="S186" s="69"/>
      <c r="T186" s="197">
        <f>S186*H186</f>
        <v>0</v>
      </c>
      <c r="U186" s="197">
        <v>1.6000000000000001E-4</v>
      </c>
      <c r="V186" s="197">
        <f>U186*H186</f>
        <v>7.0400000000000003E-3</v>
      </c>
      <c r="W186" s="197">
        <v>0</v>
      </c>
      <c r="X186" s="198">
        <f>W186*H186</f>
        <v>0</v>
      </c>
      <c r="Y186" s="32"/>
      <c r="Z186" s="32"/>
      <c r="AA186" s="32"/>
      <c r="AB186" s="32"/>
      <c r="AC186" s="32"/>
      <c r="AD186" s="32"/>
      <c r="AE186" s="32"/>
      <c r="AR186" s="199" t="s">
        <v>216</v>
      </c>
      <c r="AT186" s="199" t="s">
        <v>213</v>
      </c>
      <c r="AU186" s="199" t="s">
        <v>88</v>
      </c>
      <c r="AY186" s="15" t="s">
        <v>148</v>
      </c>
      <c r="BE186" s="200">
        <f>IF(O186="základní",K186,0)</f>
        <v>0</v>
      </c>
      <c r="BF186" s="200">
        <f>IF(O186="snížená",K186,0)</f>
        <v>0</v>
      </c>
      <c r="BG186" s="200">
        <f>IF(O186="zákl. přenesená",K186,0)</f>
        <v>0</v>
      </c>
      <c r="BH186" s="200">
        <f>IF(O186="sníž. přenesená",K186,0)</f>
        <v>0</v>
      </c>
      <c r="BI186" s="200">
        <f>IF(O186="nulová",K186,0)</f>
        <v>0</v>
      </c>
      <c r="BJ186" s="15" t="s">
        <v>86</v>
      </c>
      <c r="BK186" s="200">
        <f>ROUND(P186*H186,2)</f>
        <v>0</v>
      </c>
      <c r="BL186" s="15" t="s">
        <v>210</v>
      </c>
      <c r="BM186" s="199" t="s">
        <v>1097</v>
      </c>
    </row>
    <row r="187" spans="1:65" s="13" customFormat="1" ht="11.25">
      <c r="B187" s="211"/>
      <c r="C187" s="212"/>
      <c r="D187" s="213" t="s">
        <v>218</v>
      </c>
      <c r="E187" s="212"/>
      <c r="F187" s="214" t="s">
        <v>960</v>
      </c>
      <c r="G187" s="212"/>
      <c r="H187" s="215">
        <v>44</v>
      </c>
      <c r="I187" s="216"/>
      <c r="J187" s="216"/>
      <c r="K187" s="212"/>
      <c r="L187" s="212"/>
      <c r="M187" s="217"/>
      <c r="N187" s="218"/>
      <c r="O187" s="219"/>
      <c r="P187" s="219"/>
      <c r="Q187" s="219"/>
      <c r="R187" s="219"/>
      <c r="S187" s="219"/>
      <c r="T187" s="219"/>
      <c r="U187" s="219"/>
      <c r="V187" s="219"/>
      <c r="W187" s="219"/>
      <c r="X187" s="220"/>
      <c r="AT187" s="221" t="s">
        <v>218</v>
      </c>
      <c r="AU187" s="221" t="s">
        <v>88</v>
      </c>
      <c r="AV187" s="13" t="s">
        <v>88</v>
      </c>
      <c r="AW187" s="13" t="s">
        <v>4</v>
      </c>
      <c r="AX187" s="13" t="s">
        <v>86</v>
      </c>
      <c r="AY187" s="221" t="s">
        <v>148</v>
      </c>
    </row>
    <row r="188" spans="1:65" s="2" customFormat="1" ht="37.9" customHeight="1">
      <c r="A188" s="32"/>
      <c r="B188" s="33"/>
      <c r="C188" s="187" t="s">
        <v>349</v>
      </c>
      <c r="D188" s="187" t="s">
        <v>151</v>
      </c>
      <c r="E188" s="188" t="s">
        <v>208</v>
      </c>
      <c r="F188" s="189" t="s">
        <v>209</v>
      </c>
      <c r="G188" s="190" t="s">
        <v>166</v>
      </c>
      <c r="H188" s="191">
        <v>40</v>
      </c>
      <c r="I188" s="192"/>
      <c r="J188" s="192"/>
      <c r="K188" s="193">
        <f>ROUND(P188*H188,2)</f>
        <v>0</v>
      </c>
      <c r="L188" s="189" t="s">
        <v>155</v>
      </c>
      <c r="M188" s="37"/>
      <c r="N188" s="194" t="s">
        <v>1</v>
      </c>
      <c r="O188" s="195" t="s">
        <v>41</v>
      </c>
      <c r="P188" s="196">
        <f>I188+J188</f>
        <v>0</v>
      </c>
      <c r="Q188" s="196">
        <f>ROUND(I188*H188,2)</f>
        <v>0</v>
      </c>
      <c r="R188" s="196">
        <f>ROUND(J188*H188,2)</f>
        <v>0</v>
      </c>
      <c r="S188" s="69"/>
      <c r="T188" s="197">
        <f>S188*H188</f>
        <v>0</v>
      </c>
      <c r="U188" s="197">
        <v>0</v>
      </c>
      <c r="V188" s="197">
        <f>U188*H188</f>
        <v>0</v>
      </c>
      <c r="W188" s="197">
        <v>0</v>
      </c>
      <c r="X188" s="198">
        <f>W188*H188</f>
        <v>0</v>
      </c>
      <c r="Y188" s="32"/>
      <c r="Z188" s="32"/>
      <c r="AA188" s="32"/>
      <c r="AB188" s="32"/>
      <c r="AC188" s="32"/>
      <c r="AD188" s="32"/>
      <c r="AE188" s="32"/>
      <c r="AR188" s="199" t="s">
        <v>210</v>
      </c>
      <c r="AT188" s="199" t="s">
        <v>151</v>
      </c>
      <c r="AU188" s="199" t="s">
        <v>88</v>
      </c>
      <c r="AY188" s="15" t="s">
        <v>148</v>
      </c>
      <c r="BE188" s="200">
        <f>IF(O188="základní",K188,0)</f>
        <v>0</v>
      </c>
      <c r="BF188" s="200">
        <f>IF(O188="snížená",K188,0)</f>
        <v>0</v>
      </c>
      <c r="BG188" s="200">
        <f>IF(O188="zákl. přenesená",K188,0)</f>
        <v>0</v>
      </c>
      <c r="BH188" s="200">
        <f>IF(O188="sníž. přenesená",K188,0)</f>
        <v>0</v>
      </c>
      <c r="BI188" s="200">
        <f>IF(O188="nulová",K188,0)</f>
        <v>0</v>
      </c>
      <c r="BJ188" s="15" t="s">
        <v>86</v>
      </c>
      <c r="BK188" s="200">
        <f>ROUND(P188*H188,2)</f>
        <v>0</v>
      </c>
      <c r="BL188" s="15" t="s">
        <v>210</v>
      </c>
      <c r="BM188" s="199" t="s">
        <v>1098</v>
      </c>
    </row>
    <row r="189" spans="1:65" s="2" customFormat="1" ht="24.2" customHeight="1">
      <c r="A189" s="32"/>
      <c r="B189" s="33"/>
      <c r="C189" s="201" t="s">
        <v>354</v>
      </c>
      <c r="D189" s="201" t="s">
        <v>213</v>
      </c>
      <c r="E189" s="202" t="s">
        <v>214</v>
      </c>
      <c r="F189" s="203" t="s">
        <v>962</v>
      </c>
      <c r="G189" s="204" t="s">
        <v>166</v>
      </c>
      <c r="H189" s="205">
        <v>44</v>
      </c>
      <c r="I189" s="206"/>
      <c r="J189" s="207"/>
      <c r="K189" s="208">
        <f>ROUND(P189*H189,2)</f>
        <v>0</v>
      </c>
      <c r="L189" s="203" t="s">
        <v>155</v>
      </c>
      <c r="M189" s="209"/>
      <c r="N189" s="210" t="s">
        <v>1</v>
      </c>
      <c r="O189" s="195" t="s">
        <v>41</v>
      </c>
      <c r="P189" s="196">
        <f>I189+J189</f>
        <v>0</v>
      </c>
      <c r="Q189" s="196">
        <f>ROUND(I189*H189,2)</f>
        <v>0</v>
      </c>
      <c r="R189" s="196">
        <f>ROUND(J189*H189,2)</f>
        <v>0</v>
      </c>
      <c r="S189" s="69"/>
      <c r="T189" s="197">
        <f>S189*H189</f>
        <v>0</v>
      </c>
      <c r="U189" s="197">
        <v>3.1E-4</v>
      </c>
      <c r="V189" s="197">
        <f>U189*H189</f>
        <v>1.3639999999999999E-2</v>
      </c>
      <c r="W189" s="197">
        <v>0</v>
      </c>
      <c r="X189" s="198">
        <f>W189*H189</f>
        <v>0</v>
      </c>
      <c r="Y189" s="32"/>
      <c r="Z189" s="32"/>
      <c r="AA189" s="32"/>
      <c r="AB189" s="32"/>
      <c r="AC189" s="32"/>
      <c r="AD189" s="32"/>
      <c r="AE189" s="32"/>
      <c r="AR189" s="199" t="s">
        <v>216</v>
      </c>
      <c r="AT189" s="199" t="s">
        <v>213</v>
      </c>
      <c r="AU189" s="199" t="s">
        <v>88</v>
      </c>
      <c r="AY189" s="15" t="s">
        <v>148</v>
      </c>
      <c r="BE189" s="200">
        <f>IF(O189="základní",K189,0)</f>
        <v>0</v>
      </c>
      <c r="BF189" s="200">
        <f>IF(O189="snížená",K189,0)</f>
        <v>0</v>
      </c>
      <c r="BG189" s="200">
        <f>IF(O189="zákl. přenesená",K189,0)</f>
        <v>0</v>
      </c>
      <c r="BH189" s="200">
        <f>IF(O189="sníž. přenesená",K189,0)</f>
        <v>0</v>
      </c>
      <c r="BI189" s="200">
        <f>IF(O189="nulová",K189,0)</f>
        <v>0</v>
      </c>
      <c r="BJ189" s="15" t="s">
        <v>86</v>
      </c>
      <c r="BK189" s="200">
        <f>ROUND(P189*H189,2)</f>
        <v>0</v>
      </c>
      <c r="BL189" s="15" t="s">
        <v>210</v>
      </c>
      <c r="BM189" s="199" t="s">
        <v>1099</v>
      </c>
    </row>
    <row r="190" spans="1:65" s="13" customFormat="1" ht="11.25">
      <c r="B190" s="211"/>
      <c r="C190" s="212"/>
      <c r="D190" s="213" t="s">
        <v>218</v>
      </c>
      <c r="E190" s="212"/>
      <c r="F190" s="214" t="s">
        <v>960</v>
      </c>
      <c r="G190" s="212"/>
      <c r="H190" s="215">
        <v>44</v>
      </c>
      <c r="I190" s="216"/>
      <c r="J190" s="216"/>
      <c r="K190" s="212"/>
      <c r="L190" s="212"/>
      <c r="M190" s="217"/>
      <c r="N190" s="218"/>
      <c r="O190" s="219"/>
      <c r="P190" s="219"/>
      <c r="Q190" s="219"/>
      <c r="R190" s="219"/>
      <c r="S190" s="219"/>
      <c r="T190" s="219"/>
      <c r="U190" s="219"/>
      <c r="V190" s="219"/>
      <c r="W190" s="219"/>
      <c r="X190" s="220"/>
      <c r="AT190" s="221" t="s">
        <v>218</v>
      </c>
      <c r="AU190" s="221" t="s">
        <v>88</v>
      </c>
      <c r="AV190" s="13" t="s">
        <v>88</v>
      </c>
      <c r="AW190" s="13" t="s">
        <v>4</v>
      </c>
      <c r="AX190" s="13" t="s">
        <v>86</v>
      </c>
      <c r="AY190" s="221" t="s">
        <v>148</v>
      </c>
    </row>
    <row r="191" spans="1:65" s="2" customFormat="1" ht="33" customHeight="1">
      <c r="A191" s="32"/>
      <c r="B191" s="33"/>
      <c r="C191" s="187" t="s">
        <v>359</v>
      </c>
      <c r="D191" s="187" t="s">
        <v>151</v>
      </c>
      <c r="E191" s="188" t="s">
        <v>221</v>
      </c>
      <c r="F191" s="189" t="s">
        <v>222</v>
      </c>
      <c r="G191" s="190" t="s">
        <v>171</v>
      </c>
      <c r="H191" s="191">
        <v>164</v>
      </c>
      <c r="I191" s="192"/>
      <c r="J191" s="192"/>
      <c r="K191" s="193">
        <f t="shared" ref="K191:K229" si="40">ROUND(P191*H191,2)</f>
        <v>0</v>
      </c>
      <c r="L191" s="189" t="s">
        <v>155</v>
      </c>
      <c r="M191" s="37"/>
      <c r="N191" s="194" t="s">
        <v>1</v>
      </c>
      <c r="O191" s="195" t="s">
        <v>41</v>
      </c>
      <c r="P191" s="196">
        <f t="shared" ref="P191:P229" si="41">I191+J191</f>
        <v>0</v>
      </c>
      <c r="Q191" s="196">
        <f t="shared" ref="Q191:Q229" si="42">ROUND(I191*H191,2)</f>
        <v>0</v>
      </c>
      <c r="R191" s="196">
        <f t="shared" ref="R191:R229" si="43">ROUND(J191*H191,2)</f>
        <v>0</v>
      </c>
      <c r="S191" s="69"/>
      <c r="T191" s="197">
        <f t="shared" ref="T191:T229" si="44">S191*H191</f>
        <v>0</v>
      </c>
      <c r="U191" s="197">
        <v>0</v>
      </c>
      <c r="V191" s="197">
        <f t="shared" ref="V191:V229" si="45">U191*H191</f>
        <v>0</v>
      </c>
      <c r="W191" s="197">
        <v>0</v>
      </c>
      <c r="X191" s="198">
        <f t="shared" ref="X191:X229" si="46">W191*H191</f>
        <v>0</v>
      </c>
      <c r="Y191" s="32"/>
      <c r="Z191" s="32"/>
      <c r="AA191" s="32"/>
      <c r="AB191" s="32"/>
      <c r="AC191" s="32"/>
      <c r="AD191" s="32"/>
      <c r="AE191" s="32"/>
      <c r="AR191" s="199" t="s">
        <v>210</v>
      </c>
      <c r="AT191" s="199" t="s">
        <v>151</v>
      </c>
      <c r="AU191" s="199" t="s">
        <v>88</v>
      </c>
      <c r="AY191" s="15" t="s">
        <v>148</v>
      </c>
      <c r="BE191" s="200">
        <f t="shared" ref="BE191:BE229" si="47">IF(O191="základní",K191,0)</f>
        <v>0</v>
      </c>
      <c r="BF191" s="200">
        <f t="shared" ref="BF191:BF229" si="48">IF(O191="snížená",K191,0)</f>
        <v>0</v>
      </c>
      <c r="BG191" s="200">
        <f t="shared" ref="BG191:BG229" si="49">IF(O191="zákl. přenesená",K191,0)</f>
        <v>0</v>
      </c>
      <c r="BH191" s="200">
        <f t="shared" ref="BH191:BH229" si="50">IF(O191="sníž. přenesená",K191,0)</f>
        <v>0</v>
      </c>
      <c r="BI191" s="200">
        <f t="shared" ref="BI191:BI229" si="51">IF(O191="nulová",K191,0)</f>
        <v>0</v>
      </c>
      <c r="BJ191" s="15" t="s">
        <v>86</v>
      </c>
      <c r="BK191" s="200">
        <f t="shared" ref="BK191:BK229" si="52">ROUND(P191*H191,2)</f>
        <v>0</v>
      </c>
      <c r="BL191" s="15" t="s">
        <v>210</v>
      </c>
      <c r="BM191" s="199" t="s">
        <v>1100</v>
      </c>
    </row>
    <row r="192" spans="1:65" s="2" customFormat="1" ht="33" customHeight="1">
      <c r="A192" s="32"/>
      <c r="B192" s="33"/>
      <c r="C192" s="187" t="s">
        <v>363</v>
      </c>
      <c r="D192" s="187" t="s">
        <v>151</v>
      </c>
      <c r="E192" s="188" t="s">
        <v>781</v>
      </c>
      <c r="F192" s="189" t="s">
        <v>782</v>
      </c>
      <c r="G192" s="190" t="s">
        <v>171</v>
      </c>
      <c r="H192" s="191">
        <v>8</v>
      </c>
      <c r="I192" s="192"/>
      <c r="J192" s="192"/>
      <c r="K192" s="193">
        <f t="shared" si="40"/>
        <v>0</v>
      </c>
      <c r="L192" s="189" t="s">
        <v>155</v>
      </c>
      <c r="M192" s="37"/>
      <c r="N192" s="194" t="s">
        <v>1</v>
      </c>
      <c r="O192" s="195" t="s">
        <v>41</v>
      </c>
      <c r="P192" s="196">
        <f t="shared" si="41"/>
        <v>0</v>
      </c>
      <c r="Q192" s="196">
        <f t="shared" si="42"/>
        <v>0</v>
      </c>
      <c r="R192" s="196">
        <f t="shared" si="43"/>
        <v>0</v>
      </c>
      <c r="S192" s="69"/>
      <c r="T192" s="197">
        <f t="shared" si="44"/>
        <v>0</v>
      </c>
      <c r="U192" s="197">
        <v>0</v>
      </c>
      <c r="V192" s="197">
        <f t="shared" si="45"/>
        <v>0</v>
      </c>
      <c r="W192" s="197">
        <v>0</v>
      </c>
      <c r="X192" s="198">
        <f t="shared" si="46"/>
        <v>0</v>
      </c>
      <c r="Y192" s="32"/>
      <c r="Z192" s="32"/>
      <c r="AA192" s="32"/>
      <c r="AB192" s="32"/>
      <c r="AC192" s="32"/>
      <c r="AD192" s="32"/>
      <c r="AE192" s="32"/>
      <c r="AR192" s="199" t="s">
        <v>210</v>
      </c>
      <c r="AT192" s="199" t="s">
        <v>151</v>
      </c>
      <c r="AU192" s="199" t="s">
        <v>88</v>
      </c>
      <c r="AY192" s="15" t="s">
        <v>148</v>
      </c>
      <c r="BE192" s="200">
        <f t="shared" si="47"/>
        <v>0</v>
      </c>
      <c r="BF192" s="200">
        <f t="shared" si="48"/>
        <v>0</v>
      </c>
      <c r="BG192" s="200">
        <f t="shared" si="49"/>
        <v>0</v>
      </c>
      <c r="BH192" s="200">
        <f t="shared" si="50"/>
        <v>0</v>
      </c>
      <c r="BI192" s="200">
        <f t="shared" si="51"/>
        <v>0</v>
      </c>
      <c r="BJ192" s="15" t="s">
        <v>86</v>
      </c>
      <c r="BK192" s="200">
        <f t="shared" si="52"/>
        <v>0</v>
      </c>
      <c r="BL192" s="15" t="s">
        <v>210</v>
      </c>
      <c r="BM192" s="199" t="s">
        <v>1101</v>
      </c>
    </row>
    <row r="193" spans="1:65" s="2" customFormat="1" ht="33" customHeight="1">
      <c r="A193" s="32"/>
      <c r="B193" s="33"/>
      <c r="C193" s="187" t="s">
        <v>368</v>
      </c>
      <c r="D193" s="187" t="s">
        <v>151</v>
      </c>
      <c r="E193" s="188" t="s">
        <v>224</v>
      </c>
      <c r="F193" s="189" t="s">
        <v>225</v>
      </c>
      <c r="G193" s="190" t="s">
        <v>171</v>
      </c>
      <c r="H193" s="191">
        <v>8</v>
      </c>
      <c r="I193" s="192"/>
      <c r="J193" s="192"/>
      <c r="K193" s="193">
        <f t="shared" si="40"/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si="41"/>
        <v>0</v>
      </c>
      <c r="Q193" s="196">
        <f t="shared" si="42"/>
        <v>0</v>
      </c>
      <c r="R193" s="196">
        <f t="shared" si="43"/>
        <v>0</v>
      </c>
      <c r="S193" s="69"/>
      <c r="T193" s="197">
        <f t="shared" si="44"/>
        <v>0</v>
      </c>
      <c r="U193" s="197">
        <v>0</v>
      </c>
      <c r="V193" s="197">
        <f t="shared" si="45"/>
        <v>0</v>
      </c>
      <c r="W193" s="197">
        <v>0</v>
      </c>
      <c r="X193" s="198">
        <f t="shared" si="46"/>
        <v>0</v>
      </c>
      <c r="Y193" s="32"/>
      <c r="Z193" s="32"/>
      <c r="AA193" s="32"/>
      <c r="AB193" s="32"/>
      <c r="AC193" s="32"/>
      <c r="AD193" s="32"/>
      <c r="AE193" s="32"/>
      <c r="AR193" s="199" t="s">
        <v>210</v>
      </c>
      <c r="AT193" s="199" t="s">
        <v>151</v>
      </c>
      <c r="AU193" s="199" t="s">
        <v>88</v>
      </c>
      <c r="AY193" s="15" t="s">
        <v>148</v>
      </c>
      <c r="BE193" s="200">
        <f t="shared" si="47"/>
        <v>0</v>
      </c>
      <c r="BF193" s="200">
        <f t="shared" si="48"/>
        <v>0</v>
      </c>
      <c r="BG193" s="200">
        <f t="shared" si="49"/>
        <v>0</v>
      </c>
      <c r="BH193" s="200">
        <f t="shared" si="50"/>
        <v>0</v>
      </c>
      <c r="BI193" s="200">
        <f t="shared" si="51"/>
        <v>0</v>
      </c>
      <c r="BJ193" s="15" t="s">
        <v>86</v>
      </c>
      <c r="BK193" s="200">
        <f t="shared" si="52"/>
        <v>0</v>
      </c>
      <c r="BL193" s="15" t="s">
        <v>210</v>
      </c>
      <c r="BM193" s="199" t="s">
        <v>1102</v>
      </c>
    </row>
    <row r="194" spans="1:65" s="2" customFormat="1" ht="33" customHeight="1">
      <c r="A194" s="32"/>
      <c r="B194" s="33"/>
      <c r="C194" s="187" t="s">
        <v>373</v>
      </c>
      <c r="D194" s="187" t="s">
        <v>151</v>
      </c>
      <c r="E194" s="188" t="s">
        <v>231</v>
      </c>
      <c r="F194" s="189" t="s">
        <v>232</v>
      </c>
      <c r="G194" s="190" t="s">
        <v>171</v>
      </c>
      <c r="H194" s="191">
        <v>2</v>
      </c>
      <c r="I194" s="192"/>
      <c r="J194" s="192"/>
      <c r="K194" s="193">
        <f t="shared" si="40"/>
        <v>0</v>
      </c>
      <c r="L194" s="189" t="s">
        <v>155</v>
      </c>
      <c r="M194" s="37"/>
      <c r="N194" s="194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210</v>
      </c>
      <c r="AT194" s="199" t="s">
        <v>151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210</v>
      </c>
      <c r="BM194" s="199" t="s">
        <v>1103</v>
      </c>
    </row>
    <row r="195" spans="1:65" s="2" customFormat="1" ht="16.5" customHeight="1">
      <c r="A195" s="32"/>
      <c r="B195" s="33"/>
      <c r="C195" s="201" t="s">
        <v>377</v>
      </c>
      <c r="D195" s="201" t="s">
        <v>213</v>
      </c>
      <c r="E195" s="202" t="s">
        <v>1104</v>
      </c>
      <c r="F195" s="203" t="s">
        <v>1105</v>
      </c>
      <c r="G195" s="204" t="s">
        <v>171</v>
      </c>
      <c r="H195" s="205">
        <v>1</v>
      </c>
      <c r="I195" s="206"/>
      <c r="J195" s="207"/>
      <c r="K195" s="208">
        <f t="shared" si="40"/>
        <v>0</v>
      </c>
      <c r="L195" s="203" t="s">
        <v>1</v>
      </c>
      <c r="M195" s="209"/>
      <c r="N195" s="210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216</v>
      </c>
      <c r="AT195" s="199" t="s">
        <v>213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210</v>
      </c>
      <c r="BM195" s="199" t="s">
        <v>1106</v>
      </c>
    </row>
    <row r="196" spans="1:65" s="2" customFormat="1" ht="16.5" customHeight="1">
      <c r="A196" s="32"/>
      <c r="B196" s="33"/>
      <c r="C196" s="201" t="s">
        <v>381</v>
      </c>
      <c r="D196" s="201" t="s">
        <v>213</v>
      </c>
      <c r="E196" s="202" t="s">
        <v>1107</v>
      </c>
      <c r="F196" s="203" t="s">
        <v>1108</v>
      </c>
      <c r="G196" s="204" t="s">
        <v>171</v>
      </c>
      <c r="H196" s="205">
        <v>1</v>
      </c>
      <c r="I196" s="206"/>
      <c r="J196" s="207"/>
      <c r="K196" s="208">
        <f t="shared" si="40"/>
        <v>0</v>
      </c>
      <c r="L196" s="203" t="s">
        <v>1</v>
      </c>
      <c r="M196" s="209"/>
      <c r="N196" s="210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0</v>
      </c>
      <c r="V196" s="197">
        <f t="shared" si="45"/>
        <v>0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216</v>
      </c>
      <c r="AT196" s="199" t="s">
        <v>213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210</v>
      </c>
      <c r="BM196" s="199" t="s">
        <v>1109</v>
      </c>
    </row>
    <row r="197" spans="1:65" s="2" customFormat="1" ht="49.15" customHeight="1">
      <c r="A197" s="32"/>
      <c r="B197" s="33"/>
      <c r="C197" s="187" t="s">
        <v>385</v>
      </c>
      <c r="D197" s="187" t="s">
        <v>151</v>
      </c>
      <c r="E197" s="188" t="s">
        <v>382</v>
      </c>
      <c r="F197" s="189" t="s">
        <v>383</v>
      </c>
      <c r="G197" s="190" t="s">
        <v>171</v>
      </c>
      <c r="H197" s="191">
        <v>11</v>
      </c>
      <c r="I197" s="192"/>
      <c r="J197" s="192"/>
      <c r="K197" s="193">
        <f t="shared" si="40"/>
        <v>0</v>
      </c>
      <c r="L197" s="189" t="s">
        <v>155</v>
      </c>
      <c r="M197" s="37"/>
      <c r="N197" s="194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0</v>
      </c>
      <c r="V197" s="197">
        <f t="shared" si="45"/>
        <v>0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210</v>
      </c>
      <c r="AT197" s="199" t="s">
        <v>151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210</v>
      </c>
      <c r="BM197" s="199" t="s">
        <v>1110</v>
      </c>
    </row>
    <row r="198" spans="1:65" s="2" customFormat="1" ht="16.5" customHeight="1">
      <c r="A198" s="32"/>
      <c r="B198" s="33"/>
      <c r="C198" s="201" t="s">
        <v>389</v>
      </c>
      <c r="D198" s="201" t="s">
        <v>213</v>
      </c>
      <c r="E198" s="202" t="s">
        <v>386</v>
      </c>
      <c r="F198" s="203" t="s">
        <v>1111</v>
      </c>
      <c r="G198" s="204" t="s">
        <v>171</v>
      </c>
      <c r="H198" s="205">
        <v>11</v>
      </c>
      <c r="I198" s="206"/>
      <c r="J198" s="207"/>
      <c r="K198" s="208">
        <f t="shared" si="40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1.1E-4</v>
      </c>
      <c r="V198" s="197">
        <f t="shared" si="45"/>
        <v>1.2100000000000001E-3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216</v>
      </c>
      <c r="AT198" s="199" t="s">
        <v>213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210</v>
      </c>
      <c r="BM198" s="199" t="s">
        <v>1112</v>
      </c>
    </row>
    <row r="199" spans="1:65" s="2" customFormat="1" ht="49.15" customHeight="1">
      <c r="A199" s="32"/>
      <c r="B199" s="33"/>
      <c r="C199" s="187" t="s">
        <v>393</v>
      </c>
      <c r="D199" s="187" t="s">
        <v>151</v>
      </c>
      <c r="E199" s="188" t="s">
        <v>390</v>
      </c>
      <c r="F199" s="189" t="s">
        <v>391</v>
      </c>
      <c r="G199" s="190" t="s">
        <v>171</v>
      </c>
      <c r="H199" s="191">
        <v>7</v>
      </c>
      <c r="I199" s="192"/>
      <c r="J199" s="192"/>
      <c r="K199" s="193">
        <f t="shared" si="40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0</v>
      </c>
      <c r="V199" s="197">
        <f t="shared" si="45"/>
        <v>0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210</v>
      </c>
      <c r="AT199" s="199" t="s">
        <v>151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210</v>
      </c>
      <c r="BM199" s="199" t="s">
        <v>1113</v>
      </c>
    </row>
    <row r="200" spans="1:65" s="2" customFormat="1" ht="16.5" customHeight="1">
      <c r="A200" s="32"/>
      <c r="B200" s="33"/>
      <c r="C200" s="201" t="s">
        <v>397</v>
      </c>
      <c r="D200" s="201" t="s">
        <v>213</v>
      </c>
      <c r="E200" s="202" t="s">
        <v>394</v>
      </c>
      <c r="F200" s="203" t="s">
        <v>1114</v>
      </c>
      <c r="G200" s="204" t="s">
        <v>171</v>
      </c>
      <c r="H200" s="205">
        <v>7</v>
      </c>
      <c r="I200" s="206"/>
      <c r="J200" s="207"/>
      <c r="K200" s="208">
        <f t="shared" si="40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1.2E-4</v>
      </c>
      <c r="V200" s="197">
        <f t="shared" si="45"/>
        <v>8.4000000000000003E-4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216</v>
      </c>
      <c r="AT200" s="199" t="s">
        <v>213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210</v>
      </c>
      <c r="BM200" s="199" t="s">
        <v>1115</v>
      </c>
    </row>
    <row r="201" spans="1:65" s="2" customFormat="1" ht="24.2" customHeight="1">
      <c r="A201" s="32"/>
      <c r="B201" s="33"/>
      <c r="C201" s="187" t="s">
        <v>401</v>
      </c>
      <c r="D201" s="187" t="s">
        <v>151</v>
      </c>
      <c r="E201" s="188" t="s">
        <v>406</v>
      </c>
      <c r="F201" s="189" t="s">
        <v>407</v>
      </c>
      <c r="G201" s="190" t="s">
        <v>171</v>
      </c>
      <c r="H201" s="191">
        <v>3</v>
      </c>
      <c r="I201" s="192"/>
      <c r="J201" s="192"/>
      <c r="K201" s="193">
        <f t="shared" si="40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0</v>
      </c>
      <c r="V201" s="197">
        <f t="shared" si="45"/>
        <v>0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210</v>
      </c>
      <c r="AT201" s="199" t="s">
        <v>151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210</v>
      </c>
      <c r="BM201" s="199" t="s">
        <v>1116</v>
      </c>
    </row>
    <row r="202" spans="1:65" s="2" customFormat="1" ht="44.25" customHeight="1">
      <c r="A202" s="32"/>
      <c r="B202" s="33"/>
      <c r="C202" s="201" t="s">
        <v>405</v>
      </c>
      <c r="D202" s="201" t="s">
        <v>213</v>
      </c>
      <c r="E202" s="202" t="s">
        <v>410</v>
      </c>
      <c r="F202" s="203" t="s">
        <v>411</v>
      </c>
      <c r="G202" s="204" t="s">
        <v>171</v>
      </c>
      <c r="H202" s="205">
        <v>1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3.2000000000000003E-4</v>
      </c>
      <c r="V202" s="197">
        <f t="shared" si="45"/>
        <v>3.2000000000000003E-4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210</v>
      </c>
      <c r="BM202" s="199" t="s">
        <v>1117</v>
      </c>
    </row>
    <row r="203" spans="1:65" s="2" customFormat="1" ht="49.15" customHeight="1">
      <c r="A203" s="32"/>
      <c r="B203" s="33"/>
      <c r="C203" s="201" t="s">
        <v>409</v>
      </c>
      <c r="D203" s="201" t="s">
        <v>213</v>
      </c>
      <c r="E203" s="202" t="s">
        <v>414</v>
      </c>
      <c r="F203" s="203" t="s">
        <v>415</v>
      </c>
      <c r="G203" s="204" t="s">
        <v>171</v>
      </c>
      <c r="H203" s="205">
        <v>2</v>
      </c>
      <c r="I203" s="206"/>
      <c r="J203" s="207"/>
      <c r="K203" s="208">
        <f t="shared" si="40"/>
        <v>0</v>
      </c>
      <c r="L203" s="203" t="s">
        <v>1</v>
      </c>
      <c r="M203" s="209"/>
      <c r="N203" s="210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3.2000000000000003E-4</v>
      </c>
      <c r="V203" s="197">
        <f t="shared" si="45"/>
        <v>6.4000000000000005E-4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216</v>
      </c>
      <c r="AT203" s="199" t="s">
        <v>213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210</v>
      </c>
      <c r="BM203" s="199" t="s">
        <v>1118</v>
      </c>
    </row>
    <row r="204" spans="1:65" s="2" customFormat="1" ht="49.15" customHeight="1">
      <c r="A204" s="32"/>
      <c r="B204" s="33"/>
      <c r="C204" s="187" t="s">
        <v>413</v>
      </c>
      <c r="D204" s="187" t="s">
        <v>151</v>
      </c>
      <c r="E204" s="188" t="s">
        <v>430</v>
      </c>
      <c r="F204" s="189" t="s">
        <v>431</v>
      </c>
      <c r="G204" s="190" t="s">
        <v>171</v>
      </c>
      <c r="H204" s="191">
        <v>44</v>
      </c>
      <c r="I204" s="192"/>
      <c r="J204" s="192"/>
      <c r="K204" s="193">
        <f t="shared" si="40"/>
        <v>0</v>
      </c>
      <c r="L204" s="189" t="s">
        <v>155</v>
      </c>
      <c r="M204" s="37"/>
      <c r="N204" s="194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210</v>
      </c>
      <c r="AT204" s="199" t="s">
        <v>151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210</v>
      </c>
      <c r="BM204" s="199" t="s">
        <v>1119</v>
      </c>
    </row>
    <row r="205" spans="1:65" s="2" customFormat="1" ht="24.2" customHeight="1">
      <c r="A205" s="32"/>
      <c r="B205" s="33"/>
      <c r="C205" s="201" t="s">
        <v>417</v>
      </c>
      <c r="D205" s="201" t="s">
        <v>213</v>
      </c>
      <c r="E205" s="202" t="s">
        <v>434</v>
      </c>
      <c r="F205" s="203" t="s">
        <v>1120</v>
      </c>
      <c r="G205" s="204" t="s">
        <v>171</v>
      </c>
      <c r="H205" s="205">
        <v>44</v>
      </c>
      <c r="I205" s="206"/>
      <c r="J205" s="207"/>
      <c r="K205" s="208">
        <f t="shared" si="40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216</v>
      </c>
      <c r="AT205" s="199" t="s">
        <v>213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210</v>
      </c>
      <c r="BM205" s="199" t="s">
        <v>1121</v>
      </c>
    </row>
    <row r="206" spans="1:65" s="2" customFormat="1" ht="49.15" customHeight="1">
      <c r="A206" s="32"/>
      <c r="B206" s="33"/>
      <c r="C206" s="187" t="s">
        <v>167</v>
      </c>
      <c r="D206" s="187" t="s">
        <v>151</v>
      </c>
      <c r="E206" s="188" t="s">
        <v>811</v>
      </c>
      <c r="F206" s="189" t="s">
        <v>812</v>
      </c>
      <c r="G206" s="190" t="s">
        <v>171</v>
      </c>
      <c r="H206" s="191">
        <v>8</v>
      </c>
      <c r="I206" s="192"/>
      <c r="J206" s="192"/>
      <c r="K206" s="193">
        <f t="shared" si="40"/>
        <v>0</v>
      </c>
      <c r="L206" s="189" t="s">
        <v>155</v>
      </c>
      <c r="M206" s="37"/>
      <c r="N206" s="194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210</v>
      </c>
      <c r="AT206" s="199" t="s">
        <v>151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210</v>
      </c>
      <c r="BM206" s="199" t="s">
        <v>1122</v>
      </c>
    </row>
    <row r="207" spans="1:65" s="2" customFormat="1" ht="24.2" customHeight="1">
      <c r="A207" s="32"/>
      <c r="B207" s="33"/>
      <c r="C207" s="201" t="s">
        <v>425</v>
      </c>
      <c r="D207" s="201" t="s">
        <v>213</v>
      </c>
      <c r="E207" s="202" t="s">
        <v>814</v>
      </c>
      <c r="F207" s="203" t="s">
        <v>988</v>
      </c>
      <c r="G207" s="204" t="s">
        <v>171</v>
      </c>
      <c r="H207" s="205">
        <v>8</v>
      </c>
      <c r="I207" s="206"/>
      <c r="J207" s="207"/>
      <c r="K207" s="208">
        <f t="shared" si="40"/>
        <v>0</v>
      </c>
      <c r="L207" s="203" t="s">
        <v>1</v>
      </c>
      <c r="M207" s="209"/>
      <c r="N207" s="210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216</v>
      </c>
      <c r="AT207" s="199" t="s">
        <v>213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210</v>
      </c>
      <c r="BM207" s="199" t="s">
        <v>1123</v>
      </c>
    </row>
    <row r="208" spans="1:65" s="2" customFormat="1" ht="49.15" customHeight="1">
      <c r="A208" s="32"/>
      <c r="B208" s="33"/>
      <c r="C208" s="187" t="s">
        <v>429</v>
      </c>
      <c r="D208" s="187" t="s">
        <v>151</v>
      </c>
      <c r="E208" s="188" t="s">
        <v>438</v>
      </c>
      <c r="F208" s="189" t="s">
        <v>439</v>
      </c>
      <c r="G208" s="190" t="s">
        <v>171</v>
      </c>
      <c r="H208" s="191">
        <v>4</v>
      </c>
      <c r="I208" s="192"/>
      <c r="J208" s="192"/>
      <c r="K208" s="193">
        <f t="shared" si="40"/>
        <v>0</v>
      </c>
      <c r="L208" s="189" t="s">
        <v>155</v>
      </c>
      <c r="M208" s="37"/>
      <c r="N208" s="194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0</v>
      </c>
      <c r="V208" s="197">
        <f t="shared" si="45"/>
        <v>0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210</v>
      </c>
      <c r="AT208" s="199" t="s">
        <v>151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210</v>
      </c>
      <c r="BM208" s="199" t="s">
        <v>1124</v>
      </c>
    </row>
    <row r="209" spans="1:65" s="2" customFormat="1" ht="24.2" customHeight="1">
      <c r="A209" s="32"/>
      <c r="B209" s="33"/>
      <c r="C209" s="201" t="s">
        <v>433</v>
      </c>
      <c r="D209" s="201" t="s">
        <v>213</v>
      </c>
      <c r="E209" s="202" t="s">
        <v>442</v>
      </c>
      <c r="F209" s="203" t="s">
        <v>1125</v>
      </c>
      <c r="G209" s="204" t="s">
        <v>171</v>
      </c>
      <c r="H209" s="205">
        <v>4</v>
      </c>
      <c r="I209" s="206"/>
      <c r="J209" s="207"/>
      <c r="K209" s="208">
        <f t="shared" si="40"/>
        <v>0</v>
      </c>
      <c r="L209" s="203" t="s">
        <v>1</v>
      </c>
      <c r="M209" s="209"/>
      <c r="N209" s="210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6.9999999999999994E-5</v>
      </c>
      <c r="V209" s="197">
        <f t="shared" si="45"/>
        <v>2.7999999999999998E-4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216</v>
      </c>
      <c r="AT209" s="199" t="s">
        <v>213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210</v>
      </c>
      <c r="BM209" s="199" t="s">
        <v>1126</v>
      </c>
    </row>
    <row r="210" spans="1:65" s="2" customFormat="1" ht="16.5" customHeight="1">
      <c r="A210" s="32"/>
      <c r="B210" s="33"/>
      <c r="C210" s="201" t="s">
        <v>437</v>
      </c>
      <c r="D210" s="201" t="s">
        <v>213</v>
      </c>
      <c r="E210" s="202" t="s">
        <v>446</v>
      </c>
      <c r="F210" s="203" t="s">
        <v>447</v>
      </c>
      <c r="G210" s="204" t="s">
        <v>171</v>
      </c>
      <c r="H210" s="205">
        <v>4</v>
      </c>
      <c r="I210" s="206"/>
      <c r="J210" s="207"/>
      <c r="K210" s="208">
        <f t="shared" si="40"/>
        <v>0</v>
      </c>
      <c r="L210" s="203" t="s">
        <v>1</v>
      </c>
      <c r="M210" s="209"/>
      <c r="N210" s="210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216</v>
      </c>
      <c r="AT210" s="199" t="s">
        <v>213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210</v>
      </c>
      <c r="BM210" s="199" t="s">
        <v>1127</v>
      </c>
    </row>
    <row r="211" spans="1:65" s="2" customFormat="1" ht="37.9" customHeight="1">
      <c r="A211" s="32"/>
      <c r="B211" s="33"/>
      <c r="C211" s="187" t="s">
        <v>441</v>
      </c>
      <c r="D211" s="187" t="s">
        <v>151</v>
      </c>
      <c r="E211" s="188" t="s">
        <v>466</v>
      </c>
      <c r="F211" s="189" t="s">
        <v>467</v>
      </c>
      <c r="G211" s="190" t="s">
        <v>171</v>
      </c>
      <c r="H211" s="191">
        <v>10</v>
      </c>
      <c r="I211" s="192"/>
      <c r="J211" s="192"/>
      <c r="K211" s="193">
        <f t="shared" si="40"/>
        <v>0</v>
      </c>
      <c r="L211" s="189" t="s">
        <v>468</v>
      </c>
      <c r="M211" s="37"/>
      <c r="N211" s="194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156</v>
      </c>
      <c r="AT211" s="199" t="s">
        <v>151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156</v>
      </c>
      <c r="BM211" s="199" t="s">
        <v>1128</v>
      </c>
    </row>
    <row r="212" spans="1:65" s="2" customFormat="1" ht="24.2" customHeight="1">
      <c r="A212" s="32"/>
      <c r="B212" s="33"/>
      <c r="C212" s="201" t="s">
        <v>445</v>
      </c>
      <c r="D212" s="201" t="s">
        <v>213</v>
      </c>
      <c r="E212" s="202" t="s">
        <v>471</v>
      </c>
      <c r="F212" s="203" t="s">
        <v>998</v>
      </c>
      <c r="G212" s="204" t="s">
        <v>171</v>
      </c>
      <c r="H212" s="205">
        <v>10</v>
      </c>
      <c r="I212" s="206"/>
      <c r="J212" s="207"/>
      <c r="K212" s="208">
        <f t="shared" si="40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0</v>
      </c>
      <c r="V212" s="197">
        <f t="shared" si="45"/>
        <v>0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184</v>
      </c>
      <c r="AT212" s="199" t="s">
        <v>213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156</v>
      </c>
      <c r="BM212" s="199" t="s">
        <v>1129</v>
      </c>
    </row>
    <row r="213" spans="1:65" s="2" customFormat="1" ht="49.15" customHeight="1">
      <c r="A213" s="32"/>
      <c r="B213" s="33"/>
      <c r="C213" s="187" t="s">
        <v>449</v>
      </c>
      <c r="D213" s="187" t="s">
        <v>151</v>
      </c>
      <c r="E213" s="188" t="s">
        <v>491</v>
      </c>
      <c r="F213" s="189" t="s">
        <v>492</v>
      </c>
      <c r="G213" s="190" t="s">
        <v>171</v>
      </c>
      <c r="H213" s="191">
        <v>82</v>
      </c>
      <c r="I213" s="192"/>
      <c r="J213" s="192"/>
      <c r="K213" s="193">
        <f t="shared" si="40"/>
        <v>0</v>
      </c>
      <c r="L213" s="189" t="s">
        <v>155</v>
      </c>
      <c r="M213" s="37"/>
      <c r="N213" s="194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210</v>
      </c>
      <c r="AT213" s="199" t="s">
        <v>151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210</v>
      </c>
      <c r="BM213" s="199" t="s">
        <v>1130</v>
      </c>
    </row>
    <row r="214" spans="1:65" s="2" customFormat="1" ht="16.5" customHeight="1">
      <c r="A214" s="32"/>
      <c r="B214" s="33"/>
      <c r="C214" s="201" t="s">
        <v>453</v>
      </c>
      <c r="D214" s="201" t="s">
        <v>213</v>
      </c>
      <c r="E214" s="202" t="s">
        <v>828</v>
      </c>
      <c r="F214" s="203" t="s">
        <v>1001</v>
      </c>
      <c r="G214" s="204" t="s">
        <v>171</v>
      </c>
      <c r="H214" s="205">
        <v>6</v>
      </c>
      <c r="I214" s="206"/>
      <c r="J214" s="207"/>
      <c r="K214" s="208">
        <f t="shared" si="40"/>
        <v>0</v>
      </c>
      <c r="L214" s="203" t="s">
        <v>1</v>
      </c>
      <c r="M214" s="209"/>
      <c r="N214" s="210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216</v>
      </c>
      <c r="AT214" s="199" t="s">
        <v>213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1131</v>
      </c>
    </row>
    <row r="215" spans="1:65" s="2" customFormat="1" ht="24.2" customHeight="1">
      <c r="A215" s="32"/>
      <c r="B215" s="33"/>
      <c r="C215" s="201" t="s">
        <v>457</v>
      </c>
      <c r="D215" s="201" t="s">
        <v>213</v>
      </c>
      <c r="E215" s="202" t="s">
        <v>831</v>
      </c>
      <c r="F215" s="203" t="s">
        <v>832</v>
      </c>
      <c r="G215" s="204" t="s">
        <v>171</v>
      </c>
      <c r="H215" s="205">
        <v>1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1132</v>
      </c>
    </row>
    <row r="216" spans="1:65" s="2" customFormat="1" ht="16.5" customHeight="1">
      <c r="A216" s="32"/>
      <c r="B216" s="33"/>
      <c r="C216" s="201" t="s">
        <v>461</v>
      </c>
      <c r="D216" s="201" t="s">
        <v>213</v>
      </c>
      <c r="E216" s="202" t="s">
        <v>495</v>
      </c>
      <c r="F216" s="203" t="s">
        <v>1133</v>
      </c>
      <c r="G216" s="204" t="s">
        <v>171</v>
      </c>
      <c r="H216" s="205">
        <v>9</v>
      </c>
      <c r="I216" s="206"/>
      <c r="J216" s="207"/>
      <c r="K216" s="208">
        <f t="shared" si="40"/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216</v>
      </c>
      <c r="AT216" s="199" t="s">
        <v>213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210</v>
      </c>
      <c r="BM216" s="199" t="s">
        <v>1134</v>
      </c>
    </row>
    <row r="217" spans="1:65" s="2" customFormat="1" ht="24.2" customHeight="1">
      <c r="A217" s="32"/>
      <c r="B217" s="33"/>
      <c r="C217" s="201" t="s">
        <v>465</v>
      </c>
      <c r="D217" s="201" t="s">
        <v>213</v>
      </c>
      <c r="E217" s="202" t="s">
        <v>499</v>
      </c>
      <c r="F217" s="203" t="s">
        <v>500</v>
      </c>
      <c r="G217" s="204" t="s">
        <v>171</v>
      </c>
      <c r="H217" s="205">
        <v>1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216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210</v>
      </c>
      <c r="BM217" s="199" t="s">
        <v>1135</v>
      </c>
    </row>
    <row r="218" spans="1:65" s="2" customFormat="1" ht="16.5" customHeight="1">
      <c r="A218" s="32"/>
      <c r="B218" s="33"/>
      <c r="C218" s="201" t="s">
        <v>470</v>
      </c>
      <c r="D218" s="201" t="s">
        <v>213</v>
      </c>
      <c r="E218" s="202" t="s">
        <v>840</v>
      </c>
      <c r="F218" s="203" t="s">
        <v>1136</v>
      </c>
      <c r="G218" s="204" t="s">
        <v>171</v>
      </c>
      <c r="H218" s="205">
        <v>61</v>
      </c>
      <c r="I218" s="206"/>
      <c r="J218" s="207"/>
      <c r="K218" s="208">
        <f t="shared" si="40"/>
        <v>0</v>
      </c>
      <c r="L218" s="203" t="s">
        <v>1</v>
      </c>
      <c r="M218" s="209"/>
      <c r="N218" s="210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216</v>
      </c>
      <c r="AT218" s="199" t="s">
        <v>213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1137</v>
      </c>
    </row>
    <row r="219" spans="1:65" s="2" customFormat="1" ht="16.5" customHeight="1">
      <c r="A219" s="32"/>
      <c r="B219" s="33"/>
      <c r="C219" s="201" t="s">
        <v>474</v>
      </c>
      <c r="D219" s="201" t="s">
        <v>213</v>
      </c>
      <c r="E219" s="202" t="s">
        <v>507</v>
      </c>
      <c r="F219" s="203" t="s">
        <v>1010</v>
      </c>
      <c r="G219" s="204" t="s">
        <v>171</v>
      </c>
      <c r="H219" s="205">
        <v>61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1.4E-3</v>
      </c>
      <c r="V219" s="197">
        <f t="shared" si="45"/>
        <v>8.5400000000000004E-2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216</v>
      </c>
      <c r="AT219" s="199" t="s">
        <v>213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1138</v>
      </c>
    </row>
    <row r="220" spans="1:65" s="2" customFormat="1" ht="16.5" customHeight="1">
      <c r="A220" s="32"/>
      <c r="B220" s="33"/>
      <c r="C220" s="201" t="s">
        <v>478</v>
      </c>
      <c r="D220" s="201" t="s">
        <v>213</v>
      </c>
      <c r="E220" s="202" t="s">
        <v>845</v>
      </c>
      <c r="F220" s="203" t="s">
        <v>1139</v>
      </c>
      <c r="G220" s="204" t="s">
        <v>171</v>
      </c>
      <c r="H220" s="205">
        <v>4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3.5000000000000001E-3</v>
      </c>
      <c r="V220" s="197">
        <f t="shared" si="45"/>
        <v>1.4E-2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216</v>
      </c>
      <c r="AT220" s="199" t="s">
        <v>213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1140</v>
      </c>
    </row>
    <row r="221" spans="1:65" s="2" customFormat="1" ht="44.25" customHeight="1">
      <c r="A221" s="32"/>
      <c r="B221" s="33"/>
      <c r="C221" s="187" t="s">
        <v>482</v>
      </c>
      <c r="D221" s="187" t="s">
        <v>151</v>
      </c>
      <c r="E221" s="188" t="s">
        <v>475</v>
      </c>
      <c r="F221" s="189" t="s">
        <v>476</v>
      </c>
      <c r="G221" s="190" t="s">
        <v>171</v>
      </c>
      <c r="H221" s="191">
        <v>1</v>
      </c>
      <c r="I221" s="192"/>
      <c r="J221" s="192"/>
      <c r="K221" s="193">
        <f t="shared" si="40"/>
        <v>0</v>
      </c>
      <c r="L221" s="189" t="s">
        <v>155</v>
      </c>
      <c r="M221" s="37"/>
      <c r="N221" s="194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210</v>
      </c>
      <c r="AT221" s="199" t="s">
        <v>151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210</v>
      </c>
      <c r="BM221" s="199" t="s">
        <v>1141</v>
      </c>
    </row>
    <row r="222" spans="1:65" s="2" customFormat="1" ht="21.75" customHeight="1">
      <c r="A222" s="32"/>
      <c r="B222" s="33"/>
      <c r="C222" s="201" t="s">
        <v>486</v>
      </c>
      <c r="D222" s="201" t="s">
        <v>213</v>
      </c>
      <c r="E222" s="202" t="s">
        <v>479</v>
      </c>
      <c r="F222" s="203" t="s">
        <v>480</v>
      </c>
      <c r="G222" s="204" t="s">
        <v>171</v>
      </c>
      <c r="H222" s="205">
        <v>1</v>
      </c>
      <c r="I222" s="206"/>
      <c r="J222" s="207"/>
      <c r="K222" s="208">
        <f t="shared" si="40"/>
        <v>0</v>
      </c>
      <c r="L222" s="203" t="s">
        <v>1</v>
      </c>
      <c r="M222" s="209"/>
      <c r="N222" s="210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216</v>
      </c>
      <c r="AT222" s="199" t="s">
        <v>213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210</v>
      </c>
      <c r="BM222" s="199" t="s">
        <v>1142</v>
      </c>
    </row>
    <row r="223" spans="1:65" s="2" customFormat="1" ht="37.9" customHeight="1">
      <c r="A223" s="32"/>
      <c r="B223" s="33"/>
      <c r="C223" s="187" t="s">
        <v>490</v>
      </c>
      <c r="D223" s="187" t="s">
        <v>151</v>
      </c>
      <c r="E223" s="188" t="s">
        <v>483</v>
      </c>
      <c r="F223" s="189" t="s">
        <v>484</v>
      </c>
      <c r="G223" s="190" t="s">
        <v>171</v>
      </c>
      <c r="H223" s="191">
        <v>8</v>
      </c>
      <c r="I223" s="192"/>
      <c r="J223" s="192"/>
      <c r="K223" s="193">
        <f t="shared" si="40"/>
        <v>0</v>
      </c>
      <c r="L223" s="189" t="s">
        <v>155</v>
      </c>
      <c r="M223" s="37"/>
      <c r="N223" s="194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210</v>
      </c>
      <c r="AT223" s="199" t="s">
        <v>151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210</v>
      </c>
      <c r="BM223" s="199" t="s">
        <v>1143</v>
      </c>
    </row>
    <row r="224" spans="1:65" s="2" customFormat="1" ht="24.2" customHeight="1">
      <c r="A224" s="32"/>
      <c r="B224" s="33"/>
      <c r="C224" s="201" t="s">
        <v>494</v>
      </c>
      <c r="D224" s="201" t="s">
        <v>213</v>
      </c>
      <c r="E224" s="202" t="s">
        <v>487</v>
      </c>
      <c r="F224" s="203" t="s">
        <v>849</v>
      </c>
      <c r="G224" s="204" t="s">
        <v>171</v>
      </c>
      <c r="H224" s="205">
        <v>8</v>
      </c>
      <c r="I224" s="206"/>
      <c r="J224" s="207"/>
      <c r="K224" s="208">
        <f t="shared" si="40"/>
        <v>0</v>
      </c>
      <c r="L224" s="203" t="s">
        <v>1</v>
      </c>
      <c r="M224" s="209"/>
      <c r="N224" s="210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216</v>
      </c>
      <c r="AT224" s="199" t="s">
        <v>213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210</v>
      </c>
      <c r="BM224" s="199" t="s">
        <v>1144</v>
      </c>
    </row>
    <row r="225" spans="1:65" s="2" customFormat="1" ht="49.15" customHeight="1">
      <c r="A225" s="32"/>
      <c r="B225" s="33"/>
      <c r="C225" s="187" t="s">
        <v>498</v>
      </c>
      <c r="D225" s="187" t="s">
        <v>151</v>
      </c>
      <c r="E225" s="188" t="s">
        <v>523</v>
      </c>
      <c r="F225" s="189" t="s">
        <v>524</v>
      </c>
      <c r="G225" s="190" t="s">
        <v>166</v>
      </c>
      <c r="H225" s="191">
        <v>30</v>
      </c>
      <c r="I225" s="192"/>
      <c r="J225" s="192"/>
      <c r="K225" s="193">
        <f t="shared" si="40"/>
        <v>0</v>
      </c>
      <c r="L225" s="189" t="s">
        <v>155</v>
      </c>
      <c r="M225" s="37"/>
      <c r="N225" s="194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210</v>
      </c>
      <c r="AT225" s="199" t="s">
        <v>151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210</v>
      </c>
      <c r="BM225" s="199" t="s">
        <v>1145</v>
      </c>
    </row>
    <row r="226" spans="1:65" s="2" customFormat="1" ht="16.5" customHeight="1">
      <c r="A226" s="32"/>
      <c r="B226" s="33"/>
      <c r="C226" s="201" t="s">
        <v>502</v>
      </c>
      <c r="D226" s="201" t="s">
        <v>213</v>
      </c>
      <c r="E226" s="202" t="s">
        <v>527</v>
      </c>
      <c r="F226" s="203" t="s">
        <v>528</v>
      </c>
      <c r="G226" s="204" t="s">
        <v>166</v>
      </c>
      <c r="H226" s="205">
        <v>30</v>
      </c>
      <c r="I226" s="206"/>
      <c r="J226" s="207"/>
      <c r="K226" s="208">
        <f t="shared" si="40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216</v>
      </c>
      <c r="AT226" s="199" t="s">
        <v>213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210</v>
      </c>
      <c r="BM226" s="199" t="s">
        <v>1146</v>
      </c>
    </row>
    <row r="227" spans="1:65" s="2" customFormat="1" ht="16.5" customHeight="1">
      <c r="A227" s="32"/>
      <c r="B227" s="33"/>
      <c r="C227" s="201" t="s">
        <v>506</v>
      </c>
      <c r="D227" s="201" t="s">
        <v>213</v>
      </c>
      <c r="E227" s="202" t="s">
        <v>612</v>
      </c>
      <c r="F227" s="203" t="s">
        <v>853</v>
      </c>
      <c r="G227" s="204" t="s">
        <v>171</v>
      </c>
      <c r="H227" s="205">
        <v>2</v>
      </c>
      <c r="I227" s="206"/>
      <c r="J227" s="207"/>
      <c r="K227" s="208">
        <f t="shared" si="40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216</v>
      </c>
      <c r="AT227" s="199" t="s">
        <v>213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210</v>
      </c>
      <c r="BM227" s="199" t="s">
        <v>1147</v>
      </c>
    </row>
    <row r="228" spans="1:65" s="2" customFormat="1" ht="44.25" customHeight="1">
      <c r="A228" s="32"/>
      <c r="B228" s="33"/>
      <c r="C228" s="187" t="s">
        <v>510</v>
      </c>
      <c r="D228" s="187" t="s">
        <v>151</v>
      </c>
      <c r="E228" s="188" t="s">
        <v>641</v>
      </c>
      <c r="F228" s="189" t="s">
        <v>642</v>
      </c>
      <c r="G228" s="190" t="s">
        <v>171</v>
      </c>
      <c r="H228" s="191">
        <v>1</v>
      </c>
      <c r="I228" s="192"/>
      <c r="J228" s="192"/>
      <c r="K228" s="193">
        <f t="shared" si="40"/>
        <v>0</v>
      </c>
      <c r="L228" s="189" t="s">
        <v>155</v>
      </c>
      <c r="M228" s="37"/>
      <c r="N228" s="194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210</v>
      </c>
      <c r="AT228" s="199" t="s">
        <v>151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210</v>
      </c>
      <c r="BM228" s="199" t="s">
        <v>1148</v>
      </c>
    </row>
    <row r="229" spans="1:65" s="2" customFormat="1" ht="44.25" customHeight="1">
      <c r="A229" s="32"/>
      <c r="B229" s="33"/>
      <c r="C229" s="187" t="s">
        <v>514</v>
      </c>
      <c r="D229" s="187" t="s">
        <v>151</v>
      </c>
      <c r="E229" s="188" t="s">
        <v>1149</v>
      </c>
      <c r="F229" s="189" t="s">
        <v>1150</v>
      </c>
      <c r="G229" s="190" t="s">
        <v>647</v>
      </c>
      <c r="H229" s="222"/>
      <c r="I229" s="192"/>
      <c r="J229" s="192"/>
      <c r="K229" s="193">
        <f t="shared" si="40"/>
        <v>0</v>
      </c>
      <c r="L229" s="189" t="s">
        <v>155</v>
      </c>
      <c r="M229" s="37"/>
      <c r="N229" s="194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210</v>
      </c>
      <c r="AT229" s="199" t="s">
        <v>151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210</v>
      </c>
      <c r="BM229" s="199" t="s">
        <v>1151</v>
      </c>
    </row>
    <row r="230" spans="1:65" s="12" customFormat="1" ht="25.9" customHeight="1">
      <c r="B230" s="170"/>
      <c r="C230" s="171"/>
      <c r="D230" s="172" t="s">
        <v>77</v>
      </c>
      <c r="E230" s="173" t="s">
        <v>649</v>
      </c>
      <c r="F230" s="173" t="s">
        <v>650</v>
      </c>
      <c r="G230" s="171"/>
      <c r="H230" s="171"/>
      <c r="I230" s="174"/>
      <c r="J230" s="174"/>
      <c r="K230" s="175">
        <f>BK230</f>
        <v>0</v>
      </c>
      <c r="L230" s="171"/>
      <c r="M230" s="176"/>
      <c r="N230" s="177"/>
      <c r="O230" s="178"/>
      <c r="P230" s="178"/>
      <c r="Q230" s="179">
        <f>SUM(Q231:Q232)</f>
        <v>0</v>
      </c>
      <c r="R230" s="179">
        <f>SUM(R231:R232)</f>
        <v>0</v>
      </c>
      <c r="S230" s="178"/>
      <c r="T230" s="180">
        <f>SUM(T231:T232)</f>
        <v>0</v>
      </c>
      <c r="U230" s="178"/>
      <c r="V230" s="180">
        <f>SUM(V231:V232)</f>
        <v>0</v>
      </c>
      <c r="W230" s="178"/>
      <c r="X230" s="181">
        <f>SUM(X231:X232)</f>
        <v>0</v>
      </c>
      <c r="AR230" s="182" t="s">
        <v>156</v>
      </c>
      <c r="AT230" s="183" t="s">
        <v>77</v>
      </c>
      <c r="AU230" s="183" t="s">
        <v>78</v>
      </c>
      <c r="AY230" s="182" t="s">
        <v>148</v>
      </c>
      <c r="BK230" s="184">
        <f>SUM(BK231:BK232)</f>
        <v>0</v>
      </c>
    </row>
    <row r="231" spans="1:65" s="2" customFormat="1" ht="24.2" customHeight="1">
      <c r="A231" s="32"/>
      <c r="B231" s="33"/>
      <c r="C231" s="187" t="s">
        <v>518</v>
      </c>
      <c r="D231" s="187" t="s">
        <v>151</v>
      </c>
      <c r="E231" s="188" t="s">
        <v>893</v>
      </c>
      <c r="F231" s="189" t="s">
        <v>894</v>
      </c>
      <c r="G231" s="190" t="s">
        <v>654</v>
      </c>
      <c r="H231" s="191">
        <v>16</v>
      </c>
      <c r="I231" s="192"/>
      <c r="J231" s="192"/>
      <c r="K231" s="193">
        <f>ROUND(P231*H231,2)</f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>I231+J231</f>
        <v>0</v>
      </c>
      <c r="Q231" s="196">
        <f>ROUND(I231*H231,2)</f>
        <v>0</v>
      </c>
      <c r="R231" s="196">
        <f>ROUND(J231*H231,2)</f>
        <v>0</v>
      </c>
      <c r="S231" s="69"/>
      <c r="T231" s="197">
        <f>S231*H231</f>
        <v>0</v>
      </c>
      <c r="U231" s="197">
        <v>0</v>
      </c>
      <c r="V231" s="197">
        <f>U231*H231</f>
        <v>0</v>
      </c>
      <c r="W231" s="197">
        <v>0</v>
      </c>
      <c r="X231" s="198">
        <f>W231*H231</f>
        <v>0</v>
      </c>
      <c r="Y231" s="32"/>
      <c r="Z231" s="32"/>
      <c r="AA231" s="32"/>
      <c r="AB231" s="32"/>
      <c r="AC231" s="32"/>
      <c r="AD231" s="32"/>
      <c r="AE231" s="32"/>
      <c r="AR231" s="199" t="s">
        <v>655</v>
      </c>
      <c r="AT231" s="199" t="s">
        <v>151</v>
      </c>
      <c r="AU231" s="199" t="s">
        <v>86</v>
      </c>
      <c r="AY231" s="15" t="s">
        <v>148</v>
      </c>
      <c r="BE231" s="200">
        <f>IF(O231="základní",K231,0)</f>
        <v>0</v>
      </c>
      <c r="BF231" s="200">
        <f>IF(O231="snížená",K231,0)</f>
        <v>0</v>
      </c>
      <c r="BG231" s="200">
        <f>IF(O231="zákl. přenesená",K231,0)</f>
        <v>0</v>
      </c>
      <c r="BH231" s="200">
        <f>IF(O231="sníž. přenesená",K231,0)</f>
        <v>0</v>
      </c>
      <c r="BI231" s="200">
        <f>IF(O231="nulová",K231,0)</f>
        <v>0</v>
      </c>
      <c r="BJ231" s="15" t="s">
        <v>86</v>
      </c>
      <c r="BK231" s="200">
        <f>ROUND(P231*H231,2)</f>
        <v>0</v>
      </c>
      <c r="BL231" s="15" t="s">
        <v>655</v>
      </c>
      <c r="BM231" s="199" t="s">
        <v>1152</v>
      </c>
    </row>
    <row r="232" spans="1:65" s="2" customFormat="1" ht="37.9" customHeight="1">
      <c r="A232" s="32"/>
      <c r="B232" s="33"/>
      <c r="C232" s="187" t="s">
        <v>522</v>
      </c>
      <c r="D232" s="187" t="s">
        <v>151</v>
      </c>
      <c r="E232" s="188" t="s">
        <v>652</v>
      </c>
      <c r="F232" s="189" t="s">
        <v>653</v>
      </c>
      <c r="G232" s="190" t="s">
        <v>654</v>
      </c>
      <c r="H232" s="191">
        <v>24</v>
      </c>
      <c r="I232" s="192"/>
      <c r="J232" s="192"/>
      <c r="K232" s="193">
        <f>ROUND(P232*H232,2)</f>
        <v>0</v>
      </c>
      <c r="L232" s="189" t="s">
        <v>155</v>
      </c>
      <c r="M232" s="37"/>
      <c r="N232" s="194" t="s">
        <v>1</v>
      </c>
      <c r="O232" s="195" t="s">
        <v>41</v>
      </c>
      <c r="P232" s="196">
        <f>I232+J232</f>
        <v>0</v>
      </c>
      <c r="Q232" s="196">
        <f>ROUND(I232*H232,2)</f>
        <v>0</v>
      </c>
      <c r="R232" s="196">
        <f>ROUND(J232*H232,2)</f>
        <v>0</v>
      </c>
      <c r="S232" s="69"/>
      <c r="T232" s="197">
        <f>S232*H232</f>
        <v>0</v>
      </c>
      <c r="U232" s="197">
        <v>0</v>
      </c>
      <c r="V232" s="197">
        <f>U232*H232</f>
        <v>0</v>
      </c>
      <c r="W232" s="197">
        <v>0</v>
      </c>
      <c r="X232" s="198">
        <f>W232*H232</f>
        <v>0</v>
      </c>
      <c r="Y232" s="32"/>
      <c r="Z232" s="32"/>
      <c r="AA232" s="32"/>
      <c r="AB232" s="32"/>
      <c r="AC232" s="32"/>
      <c r="AD232" s="32"/>
      <c r="AE232" s="32"/>
      <c r="AR232" s="199" t="s">
        <v>655</v>
      </c>
      <c r="AT232" s="199" t="s">
        <v>151</v>
      </c>
      <c r="AU232" s="199" t="s">
        <v>86</v>
      </c>
      <c r="AY232" s="15" t="s">
        <v>148</v>
      </c>
      <c r="BE232" s="200">
        <f>IF(O232="základní",K232,0)</f>
        <v>0</v>
      </c>
      <c r="BF232" s="200">
        <f>IF(O232="snížená",K232,0)</f>
        <v>0</v>
      </c>
      <c r="BG232" s="200">
        <f>IF(O232="zákl. přenesená",K232,0)</f>
        <v>0</v>
      </c>
      <c r="BH232" s="200">
        <f>IF(O232="sníž. přenesená",K232,0)</f>
        <v>0</v>
      </c>
      <c r="BI232" s="200">
        <f>IF(O232="nulová",K232,0)</f>
        <v>0</v>
      </c>
      <c r="BJ232" s="15" t="s">
        <v>86</v>
      </c>
      <c r="BK232" s="200">
        <f>ROUND(P232*H232,2)</f>
        <v>0</v>
      </c>
      <c r="BL232" s="15" t="s">
        <v>655</v>
      </c>
      <c r="BM232" s="199" t="s">
        <v>1153</v>
      </c>
    </row>
    <row r="233" spans="1:65" s="12" customFormat="1" ht="25.9" customHeight="1">
      <c r="B233" s="170"/>
      <c r="C233" s="171"/>
      <c r="D233" s="172" t="s">
        <v>77</v>
      </c>
      <c r="E233" s="173" t="s">
        <v>657</v>
      </c>
      <c r="F233" s="173" t="s">
        <v>658</v>
      </c>
      <c r="G233" s="171"/>
      <c r="H233" s="171"/>
      <c r="I233" s="174"/>
      <c r="J233" s="174"/>
      <c r="K233" s="175">
        <f>BK233</f>
        <v>0</v>
      </c>
      <c r="L233" s="171"/>
      <c r="M233" s="176"/>
      <c r="N233" s="177"/>
      <c r="O233" s="178"/>
      <c r="P233" s="178"/>
      <c r="Q233" s="179">
        <f>Q234+Q236+Q239+Q241+Q243</f>
        <v>0</v>
      </c>
      <c r="R233" s="179">
        <f>R234+R236+R239+R241+R243</f>
        <v>0</v>
      </c>
      <c r="S233" s="178"/>
      <c r="T233" s="180">
        <f>T234+T236+T239+T241+T243</f>
        <v>0</v>
      </c>
      <c r="U233" s="178"/>
      <c r="V233" s="180">
        <f>V234+V236+V239+V241+V243</f>
        <v>0</v>
      </c>
      <c r="W233" s="178"/>
      <c r="X233" s="181">
        <f>X234+X236+X239+X241+X243</f>
        <v>0</v>
      </c>
      <c r="AR233" s="182" t="s">
        <v>173</v>
      </c>
      <c r="AT233" s="183" t="s">
        <v>77</v>
      </c>
      <c r="AU233" s="183" t="s">
        <v>78</v>
      </c>
      <c r="AY233" s="182" t="s">
        <v>148</v>
      </c>
      <c r="BK233" s="184">
        <f>BK234+BK236+BK239+BK241+BK243</f>
        <v>0</v>
      </c>
    </row>
    <row r="234" spans="1:65" s="12" customFormat="1" ht="22.9" customHeight="1">
      <c r="B234" s="170"/>
      <c r="C234" s="171"/>
      <c r="D234" s="172" t="s">
        <v>77</v>
      </c>
      <c r="E234" s="185" t="s">
        <v>659</v>
      </c>
      <c r="F234" s="185" t="s">
        <v>660</v>
      </c>
      <c r="G234" s="171"/>
      <c r="H234" s="171"/>
      <c r="I234" s="174"/>
      <c r="J234" s="174"/>
      <c r="K234" s="186">
        <f>BK234</f>
        <v>0</v>
      </c>
      <c r="L234" s="171"/>
      <c r="M234" s="176"/>
      <c r="N234" s="177"/>
      <c r="O234" s="178"/>
      <c r="P234" s="178"/>
      <c r="Q234" s="179">
        <f>Q235</f>
        <v>0</v>
      </c>
      <c r="R234" s="179">
        <f>R235</f>
        <v>0</v>
      </c>
      <c r="S234" s="178"/>
      <c r="T234" s="180">
        <f>T235</f>
        <v>0</v>
      </c>
      <c r="U234" s="178"/>
      <c r="V234" s="180">
        <f>V235</f>
        <v>0</v>
      </c>
      <c r="W234" s="178"/>
      <c r="X234" s="181">
        <f>X235</f>
        <v>0</v>
      </c>
      <c r="AR234" s="182" t="s">
        <v>173</v>
      </c>
      <c r="AT234" s="183" t="s">
        <v>77</v>
      </c>
      <c r="AU234" s="183" t="s">
        <v>86</v>
      </c>
      <c r="AY234" s="182" t="s">
        <v>148</v>
      </c>
      <c r="BK234" s="184">
        <f>BK235</f>
        <v>0</v>
      </c>
    </row>
    <row r="235" spans="1:65" s="2" customFormat="1" ht="24.2" customHeight="1">
      <c r="A235" s="32"/>
      <c r="B235" s="33"/>
      <c r="C235" s="187" t="s">
        <v>526</v>
      </c>
      <c r="D235" s="187" t="s">
        <v>151</v>
      </c>
      <c r="E235" s="188" t="s">
        <v>662</v>
      </c>
      <c r="F235" s="189" t="s">
        <v>663</v>
      </c>
      <c r="G235" s="190" t="s">
        <v>664</v>
      </c>
      <c r="H235" s="191">
        <v>1</v>
      </c>
      <c r="I235" s="192"/>
      <c r="J235" s="192"/>
      <c r="K235" s="193">
        <f>ROUND(P235*H235,2)</f>
        <v>0</v>
      </c>
      <c r="L235" s="189" t="s">
        <v>155</v>
      </c>
      <c r="M235" s="37"/>
      <c r="N235" s="194" t="s">
        <v>1</v>
      </c>
      <c r="O235" s="195" t="s">
        <v>41</v>
      </c>
      <c r="P235" s="196">
        <f>I235+J235</f>
        <v>0</v>
      </c>
      <c r="Q235" s="196">
        <f>ROUND(I235*H235,2)</f>
        <v>0</v>
      </c>
      <c r="R235" s="196">
        <f>ROUND(J235*H235,2)</f>
        <v>0</v>
      </c>
      <c r="S235" s="69"/>
      <c r="T235" s="197">
        <f>S235*H235</f>
        <v>0</v>
      </c>
      <c r="U235" s="197">
        <v>0</v>
      </c>
      <c r="V235" s="197">
        <f>U235*H235</f>
        <v>0</v>
      </c>
      <c r="W235" s="197">
        <v>0</v>
      </c>
      <c r="X235" s="198">
        <f>W235*H235</f>
        <v>0</v>
      </c>
      <c r="Y235" s="32"/>
      <c r="Z235" s="32"/>
      <c r="AA235" s="32"/>
      <c r="AB235" s="32"/>
      <c r="AC235" s="32"/>
      <c r="AD235" s="32"/>
      <c r="AE235" s="32"/>
      <c r="AR235" s="199" t="s">
        <v>665</v>
      </c>
      <c r="AT235" s="199" t="s">
        <v>151</v>
      </c>
      <c r="AU235" s="199" t="s">
        <v>88</v>
      </c>
      <c r="AY235" s="15" t="s">
        <v>148</v>
      </c>
      <c r="BE235" s="200">
        <f>IF(O235="základní",K235,0)</f>
        <v>0</v>
      </c>
      <c r="BF235" s="200">
        <f>IF(O235="snížená",K235,0)</f>
        <v>0</v>
      </c>
      <c r="BG235" s="200">
        <f>IF(O235="zákl. přenesená",K235,0)</f>
        <v>0</v>
      </c>
      <c r="BH235" s="200">
        <f>IF(O235="sníž. přenesená",K235,0)</f>
        <v>0</v>
      </c>
      <c r="BI235" s="200">
        <f>IF(O235="nulová",K235,0)</f>
        <v>0</v>
      </c>
      <c r="BJ235" s="15" t="s">
        <v>86</v>
      </c>
      <c r="BK235" s="200">
        <f>ROUND(P235*H235,2)</f>
        <v>0</v>
      </c>
      <c r="BL235" s="15" t="s">
        <v>665</v>
      </c>
      <c r="BM235" s="199" t="s">
        <v>1154</v>
      </c>
    </row>
    <row r="236" spans="1:65" s="12" customFormat="1" ht="22.9" customHeight="1">
      <c r="B236" s="170"/>
      <c r="C236" s="171"/>
      <c r="D236" s="172" t="s">
        <v>77</v>
      </c>
      <c r="E236" s="185" t="s">
        <v>667</v>
      </c>
      <c r="F236" s="185" t="s">
        <v>668</v>
      </c>
      <c r="G236" s="171"/>
      <c r="H236" s="171"/>
      <c r="I236" s="174"/>
      <c r="J236" s="174"/>
      <c r="K236" s="186">
        <f>BK236</f>
        <v>0</v>
      </c>
      <c r="L236" s="171"/>
      <c r="M236" s="176"/>
      <c r="N236" s="177"/>
      <c r="O236" s="178"/>
      <c r="P236" s="178"/>
      <c r="Q236" s="179">
        <f>SUM(Q237:Q238)</f>
        <v>0</v>
      </c>
      <c r="R236" s="179">
        <f>SUM(R237:R238)</f>
        <v>0</v>
      </c>
      <c r="S236" s="178"/>
      <c r="T236" s="180">
        <f>SUM(T237:T238)</f>
        <v>0</v>
      </c>
      <c r="U236" s="178"/>
      <c r="V236" s="180">
        <f>SUM(V237:V238)</f>
        <v>0</v>
      </c>
      <c r="W236" s="178"/>
      <c r="X236" s="181">
        <f>SUM(X237:X238)</f>
        <v>0</v>
      </c>
      <c r="AR236" s="182" t="s">
        <v>173</v>
      </c>
      <c r="AT236" s="183" t="s">
        <v>77</v>
      </c>
      <c r="AU236" s="183" t="s">
        <v>86</v>
      </c>
      <c r="AY236" s="182" t="s">
        <v>148</v>
      </c>
      <c r="BK236" s="184">
        <f>SUM(BK237:BK238)</f>
        <v>0</v>
      </c>
    </row>
    <row r="237" spans="1:65" s="2" customFormat="1" ht="24.2" customHeight="1">
      <c r="A237" s="32"/>
      <c r="B237" s="33"/>
      <c r="C237" s="187" t="s">
        <v>530</v>
      </c>
      <c r="D237" s="187" t="s">
        <v>151</v>
      </c>
      <c r="E237" s="188" t="s">
        <v>670</v>
      </c>
      <c r="F237" s="189" t="s">
        <v>671</v>
      </c>
      <c r="G237" s="190" t="s">
        <v>664</v>
      </c>
      <c r="H237" s="191">
        <v>1</v>
      </c>
      <c r="I237" s="192"/>
      <c r="J237" s="192"/>
      <c r="K237" s="193">
        <f>ROUND(P237*H237,2)</f>
        <v>0</v>
      </c>
      <c r="L237" s="189" t="s">
        <v>155</v>
      </c>
      <c r="M237" s="37"/>
      <c r="N237" s="194" t="s">
        <v>1</v>
      </c>
      <c r="O237" s="195" t="s">
        <v>41</v>
      </c>
      <c r="P237" s="196">
        <f>I237+J237</f>
        <v>0</v>
      </c>
      <c r="Q237" s="196">
        <f>ROUND(I237*H237,2)</f>
        <v>0</v>
      </c>
      <c r="R237" s="196">
        <f>ROUND(J237*H237,2)</f>
        <v>0</v>
      </c>
      <c r="S237" s="69"/>
      <c r="T237" s="197">
        <f>S237*H237</f>
        <v>0</v>
      </c>
      <c r="U237" s="197">
        <v>0</v>
      </c>
      <c r="V237" s="197">
        <f>U237*H237</f>
        <v>0</v>
      </c>
      <c r="W237" s="197">
        <v>0</v>
      </c>
      <c r="X237" s="198">
        <f>W237*H237</f>
        <v>0</v>
      </c>
      <c r="Y237" s="32"/>
      <c r="Z237" s="32"/>
      <c r="AA237" s="32"/>
      <c r="AB237" s="32"/>
      <c r="AC237" s="32"/>
      <c r="AD237" s="32"/>
      <c r="AE237" s="32"/>
      <c r="AR237" s="199" t="s">
        <v>665</v>
      </c>
      <c r="AT237" s="199" t="s">
        <v>151</v>
      </c>
      <c r="AU237" s="199" t="s">
        <v>88</v>
      </c>
      <c r="AY237" s="15" t="s">
        <v>148</v>
      </c>
      <c r="BE237" s="200">
        <f>IF(O237="základní",K237,0)</f>
        <v>0</v>
      </c>
      <c r="BF237" s="200">
        <f>IF(O237="snížená",K237,0)</f>
        <v>0</v>
      </c>
      <c r="BG237" s="200">
        <f>IF(O237="zákl. přenesená",K237,0)</f>
        <v>0</v>
      </c>
      <c r="BH237" s="200">
        <f>IF(O237="sníž. přenesená",K237,0)</f>
        <v>0</v>
      </c>
      <c r="BI237" s="200">
        <f>IF(O237="nulová",K237,0)</f>
        <v>0</v>
      </c>
      <c r="BJ237" s="15" t="s">
        <v>86</v>
      </c>
      <c r="BK237" s="200">
        <f>ROUND(P237*H237,2)</f>
        <v>0</v>
      </c>
      <c r="BL237" s="15" t="s">
        <v>665</v>
      </c>
      <c r="BM237" s="199" t="s">
        <v>1155</v>
      </c>
    </row>
    <row r="238" spans="1:65" s="2" customFormat="1" ht="37.9" customHeight="1">
      <c r="A238" s="32"/>
      <c r="B238" s="33"/>
      <c r="C238" s="187" t="s">
        <v>534</v>
      </c>
      <c r="D238" s="187" t="s">
        <v>151</v>
      </c>
      <c r="E238" s="188" t="s">
        <v>674</v>
      </c>
      <c r="F238" s="189" t="s">
        <v>675</v>
      </c>
      <c r="G238" s="190" t="s">
        <v>664</v>
      </c>
      <c r="H238" s="191">
        <v>1</v>
      </c>
      <c r="I238" s="192"/>
      <c r="J238" s="192"/>
      <c r="K238" s="193">
        <f>ROUND(P238*H238,2)</f>
        <v>0</v>
      </c>
      <c r="L238" s="189" t="s">
        <v>155</v>
      </c>
      <c r="M238" s="37"/>
      <c r="N238" s="194" t="s">
        <v>1</v>
      </c>
      <c r="O238" s="195" t="s">
        <v>41</v>
      </c>
      <c r="P238" s="196">
        <f>I238+J238</f>
        <v>0</v>
      </c>
      <c r="Q238" s="196">
        <f>ROUND(I238*H238,2)</f>
        <v>0</v>
      </c>
      <c r="R238" s="196">
        <f>ROUND(J238*H238,2)</f>
        <v>0</v>
      </c>
      <c r="S238" s="69"/>
      <c r="T238" s="197">
        <f>S238*H238</f>
        <v>0</v>
      </c>
      <c r="U238" s="197">
        <v>0</v>
      </c>
      <c r="V238" s="197">
        <f>U238*H238</f>
        <v>0</v>
      </c>
      <c r="W238" s="197">
        <v>0</v>
      </c>
      <c r="X238" s="198">
        <f>W238*H238</f>
        <v>0</v>
      </c>
      <c r="Y238" s="32"/>
      <c r="Z238" s="32"/>
      <c r="AA238" s="32"/>
      <c r="AB238" s="32"/>
      <c r="AC238" s="32"/>
      <c r="AD238" s="32"/>
      <c r="AE238" s="32"/>
      <c r="AR238" s="199" t="s">
        <v>665</v>
      </c>
      <c r="AT238" s="199" t="s">
        <v>151</v>
      </c>
      <c r="AU238" s="199" t="s">
        <v>88</v>
      </c>
      <c r="AY238" s="15" t="s">
        <v>148</v>
      </c>
      <c r="BE238" s="200">
        <f>IF(O238="základní",K238,0)</f>
        <v>0</v>
      </c>
      <c r="BF238" s="200">
        <f>IF(O238="snížená",K238,0)</f>
        <v>0</v>
      </c>
      <c r="BG238" s="200">
        <f>IF(O238="zákl. přenesená",K238,0)</f>
        <v>0</v>
      </c>
      <c r="BH238" s="200">
        <f>IF(O238="sníž. přenesená",K238,0)</f>
        <v>0</v>
      </c>
      <c r="BI238" s="200">
        <f>IF(O238="nulová",K238,0)</f>
        <v>0</v>
      </c>
      <c r="BJ238" s="15" t="s">
        <v>86</v>
      </c>
      <c r="BK238" s="200">
        <f>ROUND(P238*H238,2)</f>
        <v>0</v>
      </c>
      <c r="BL238" s="15" t="s">
        <v>665</v>
      </c>
      <c r="BM238" s="199" t="s">
        <v>1156</v>
      </c>
    </row>
    <row r="239" spans="1:65" s="12" customFormat="1" ht="22.9" customHeight="1">
      <c r="B239" s="170"/>
      <c r="C239" s="171"/>
      <c r="D239" s="172" t="s">
        <v>77</v>
      </c>
      <c r="E239" s="185" t="s">
        <v>677</v>
      </c>
      <c r="F239" s="185" t="s">
        <v>678</v>
      </c>
      <c r="G239" s="171"/>
      <c r="H239" s="171"/>
      <c r="I239" s="174"/>
      <c r="J239" s="174"/>
      <c r="K239" s="186">
        <f>BK239</f>
        <v>0</v>
      </c>
      <c r="L239" s="171"/>
      <c r="M239" s="176"/>
      <c r="N239" s="177"/>
      <c r="O239" s="178"/>
      <c r="P239" s="178"/>
      <c r="Q239" s="179">
        <f>Q240</f>
        <v>0</v>
      </c>
      <c r="R239" s="179">
        <f>R240</f>
        <v>0</v>
      </c>
      <c r="S239" s="178"/>
      <c r="T239" s="180">
        <f>T240</f>
        <v>0</v>
      </c>
      <c r="U239" s="178"/>
      <c r="V239" s="180">
        <f>V240</f>
        <v>0</v>
      </c>
      <c r="W239" s="178"/>
      <c r="X239" s="181">
        <f>X240</f>
        <v>0</v>
      </c>
      <c r="AR239" s="182" t="s">
        <v>173</v>
      </c>
      <c r="AT239" s="183" t="s">
        <v>77</v>
      </c>
      <c r="AU239" s="183" t="s">
        <v>86</v>
      </c>
      <c r="AY239" s="182" t="s">
        <v>148</v>
      </c>
      <c r="BK239" s="184">
        <f>BK240</f>
        <v>0</v>
      </c>
    </row>
    <row r="240" spans="1:65" s="2" customFormat="1" ht="24.2" customHeight="1">
      <c r="A240" s="32"/>
      <c r="B240" s="33"/>
      <c r="C240" s="187" t="s">
        <v>538</v>
      </c>
      <c r="D240" s="187" t="s">
        <v>151</v>
      </c>
      <c r="E240" s="188" t="s">
        <v>680</v>
      </c>
      <c r="F240" s="189" t="s">
        <v>681</v>
      </c>
      <c r="G240" s="190" t="s">
        <v>664</v>
      </c>
      <c r="H240" s="191">
        <v>1</v>
      </c>
      <c r="I240" s="192"/>
      <c r="J240" s="192"/>
      <c r="K240" s="193">
        <f>ROUND(P240*H240,2)</f>
        <v>0</v>
      </c>
      <c r="L240" s="189" t="s">
        <v>155</v>
      </c>
      <c r="M240" s="37"/>
      <c r="N240" s="194" t="s">
        <v>1</v>
      </c>
      <c r="O240" s="195" t="s">
        <v>41</v>
      </c>
      <c r="P240" s="196">
        <f>I240+J240</f>
        <v>0</v>
      </c>
      <c r="Q240" s="196">
        <f>ROUND(I240*H240,2)</f>
        <v>0</v>
      </c>
      <c r="R240" s="196">
        <f>ROUND(J240*H240,2)</f>
        <v>0</v>
      </c>
      <c r="S240" s="69"/>
      <c r="T240" s="197">
        <f>S240*H240</f>
        <v>0</v>
      </c>
      <c r="U240" s="197">
        <v>0</v>
      </c>
      <c r="V240" s="197">
        <f>U240*H240</f>
        <v>0</v>
      </c>
      <c r="W240" s="197">
        <v>0</v>
      </c>
      <c r="X240" s="198">
        <f>W240*H240</f>
        <v>0</v>
      </c>
      <c r="Y240" s="32"/>
      <c r="Z240" s="32"/>
      <c r="AA240" s="32"/>
      <c r="AB240" s="32"/>
      <c r="AC240" s="32"/>
      <c r="AD240" s="32"/>
      <c r="AE240" s="32"/>
      <c r="AR240" s="199" t="s">
        <v>665</v>
      </c>
      <c r="AT240" s="199" t="s">
        <v>151</v>
      </c>
      <c r="AU240" s="199" t="s">
        <v>88</v>
      </c>
      <c r="AY240" s="15" t="s">
        <v>148</v>
      </c>
      <c r="BE240" s="200">
        <f>IF(O240="základní",K240,0)</f>
        <v>0</v>
      </c>
      <c r="BF240" s="200">
        <f>IF(O240="snížená",K240,0)</f>
        <v>0</v>
      </c>
      <c r="BG240" s="200">
        <f>IF(O240="zákl. přenesená",K240,0)</f>
        <v>0</v>
      </c>
      <c r="BH240" s="200">
        <f>IF(O240="sníž. přenesená",K240,0)</f>
        <v>0</v>
      </c>
      <c r="BI240" s="200">
        <f>IF(O240="nulová",K240,0)</f>
        <v>0</v>
      </c>
      <c r="BJ240" s="15" t="s">
        <v>86</v>
      </c>
      <c r="BK240" s="200">
        <f>ROUND(P240*H240,2)</f>
        <v>0</v>
      </c>
      <c r="BL240" s="15" t="s">
        <v>665</v>
      </c>
      <c r="BM240" s="199" t="s">
        <v>1157</v>
      </c>
    </row>
    <row r="241" spans="1:65" s="12" customFormat="1" ht="22.9" customHeight="1">
      <c r="B241" s="170"/>
      <c r="C241" s="171"/>
      <c r="D241" s="172" t="s">
        <v>77</v>
      </c>
      <c r="E241" s="185" t="s">
        <v>683</v>
      </c>
      <c r="F241" s="185" t="s">
        <v>684</v>
      </c>
      <c r="G241" s="171"/>
      <c r="H241" s="171"/>
      <c r="I241" s="174"/>
      <c r="J241" s="174"/>
      <c r="K241" s="186">
        <f>BK241</f>
        <v>0</v>
      </c>
      <c r="L241" s="171"/>
      <c r="M241" s="176"/>
      <c r="N241" s="177"/>
      <c r="O241" s="178"/>
      <c r="P241" s="178"/>
      <c r="Q241" s="179">
        <f>Q242</f>
        <v>0</v>
      </c>
      <c r="R241" s="179">
        <f>R242</f>
        <v>0</v>
      </c>
      <c r="S241" s="178"/>
      <c r="T241" s="180">
        <f>T242</f>
        <v>0</v>
      </c>
      <c r="U241" s="178"/>
      <c r="V241" s="180">
        <f>V242</f>
        <v>0</v>
      </c>
      <c r="W241" s="178"/>
      <c r="X241" s="181">
        <f>X242</f>
        <v>0</v>
      </c>
      <c r="AR241" s="182" t="s">
        <v>173</v>
      </c>
      <c r="AT241" s="183" t="s">
        <v>77</v>
      </c>
      <c r="AU241" s="183" t="s">
        <v>86</v>
      </c>
      <c r="AY241" s="182" t="s">
        <v>148</v>
      </c>
      <c r="BK241" s="184">
        <f>BK242</f>
        <v>0</v>
      </c>
    </row>
    <row r="242" spans="1:65" s="2" customFormat="1" ht="24.2" customHeight="1">
      <c r="A242" s="32"/>
      <c r="B242" s="33"/>
      <c r="C242" s="187" t="s">
        <v>542</v>
      </c>
      <c r="D242" s="187" t="s">
        <v>151</v>
      </c>
      <c r="E242" s="188" t="s">
        <v>686</v>
      </c>
      <c r="F242" s="189" t="s">
        <v>687</v>
      </c>
      <c r="G242" s="190" t="s">
        <v>664</v>
      </c>
      <c r="H242" s="191">
        <v>1</v>
      </c>
      <c r="I242" s="192"/>
      <c r="J242" s="192"/>
      <c r="K242" s="193">
        <f>ROUND(P242*H242,2)</f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>I242+J242</f>
        <v>0</v>
      </c>
      <c r="Q242" s="196">
        <f>ROUND(I242*H242,2)</f>
        <v>0</v>
      </c>
      <c r="R242" s="196">
        <f>ROUND(J242*H242,2)</f>
        <v>0</v>
      </c>
      <c r="S242" s="69"/>
      <c r="T242" s="197">
        <f>S242*H242</f>
        <v>0</v>
      </c>
      <c r="U242" s="197">
        <v>0</v>
      </c>
      <c r="V242" s="197">
        <f>U242*H242</f>
        <v>0</v>
      </c>
      <c r="W242" s="197">
        <v>0</v>
      </c>
      <c r="X242" s="198">
        <f>W242*H242</f>
        <v>0</v>
      </c>
      <c r="Y242" s="32"/>
      <c r="Z242" s="32"/>
      <c r="AA242" s="32"/>
      <c r="AB242" s="32"/>
      <c r="AC242" s="32"/>
      <c r="AD242" s="32"/>
      <c r="AE242" s="32"/>
      <c r="AR242" s="199" t="s">
        <v>665</v>
      </c>
      <c r="AT242" s="199" t="s">
        <v>151</v>
      </c>
      <c r="AU242" s="199" t="s">
        <v>88</v>
      </c>
      <c r="AY242" s="15" t="s">
        <v>148</v>
      </c>
      <c r="BE242" s="200">
        <f>IF(O242="základní",K242,0)</f>
        <v>0</v>
      </c>
      <c r="BF242" s="200">
        <f>IF(O242="snížená",K242,0)</f>
        <v>0</v>
      </c>
      <c r="BG242" s="200">
        <f>IF(O242="zákl. přenesená",K242,0)</f>
        <v>0</v>
      </c>
      <c r="BH242" s="200">
        <f>IF(O242="sníž. přenesená",K242,0)</f>
        <v>0</v>
      </c>
      <c r="BI242" s="200">
        <f>IF(O242="nulová",K242,0)</f>
        <v>0</v>
      </c>
      <c r="BJ242" s="15" t="s">
        <v>86</v>
      </c>
      <c r="BK242" s="200">
        <f>ROUND(P242*H242,2)</f>
        <v>0</v>
      </c>
      <c r="BL242" s="15" t="s">
        <v>665</v>
      </c>
      <c r="BM242" s="199" t="s">
        <v>1158</v>
      </c>
    </row>
    <row r="243" spans="1:65" s="12" customFormat="1" ht="22.9" customHeight="1">
      <c r="B243" s="170"/>
      <c r="C243" s="171"/>
      <c r="D243" s="172" t="s">
        <v>77</v>
      </c>
      <c r="E243" s="185" t="s">
        <v>689</v>
      </c>
      <c r="F243" s="185" t="s">
        <v>690</v>
      </c>
      <c r="G243" s="171"/>
      <c r="H243" s="171"/>
      <c r="I243" s="174"/>
      <c r="J243" s="174"/>
      <c r="K243" s="186">
        <f>BK243</f>
        <v>0</v>
      </c>
      <c r="L243" s="171"/>
      <c r="M243" s="176"/>
      <c r="N243" s="177"/>
      <c r="O243" s="178"/>
      <c r="P243" s="178"/>
      <c r="Q243" s="179">
        <f>SUM(Q244:Q245)</f>
        <v>0</v>
      </c>
      <c r="R243" s="179">
        <f>SUM(R244:R245)</f>
        <v>0</v>
      </c>
      <c r="S243" s="178"/>
      <c r="T243" s="180">
        <f>SUM(T244:T245)</f>
        <v>0</v>
      </c>
      <c r="U243" s="178"/>
      <c r="V243" s="180">
        <f>SUM(V244:V245)</f>
        <v>0</v>
      </c>
      <c r="W243" s="178"/>
      <c r="X243" s="181">
        <f>SUM(X244:X245)</f>
        <v>0</v>
      </c>
      <c r="AR243" s="182" t="s">
        <v>173</v>
      </c>
      <c r="AT243" s="183" t="s">
        <v>77</v>
      </c>
      <c r="AU243" s="183" t="s">
        <v>86</v>
      </c>
      <c r="AY243" s="182" t="s">
        <v>148</v>
      </c>
      <c r="BK243" s="184">
        <f>SUM(BK244:BK245)</f>
        <v>0</v>
      </c>
    </row>
    <row r="244" spans="1:65" s="2" customFormat="1" ht="24.2" customHeight="1">
      <c r="A244" s="32"/>
      <c r="B244" s="33"/>
      <c r="C244" s="187" t="s">
        <v>546</v>
      </c>
      <c r="D244" s="187" t="s">
        <v>151</v>
      </c>
      <c r="E244" s="188" t="s">
        <v>692</v>
      </c>
      <c r="F244" s="189" t="s">
        <v>693</v>
      </c>
      <c r="G244" s="190" t="s">
        <v>664</v>
      </c>
      <c r="H244" s="191">
        <v>1</v>
      </c>
      <c r="I244" s="192"/>
      <c r="J244" s="192"/>
      <c r="K244" s="193">
        <f>ROUND(P244*H244,2)</f>
        <v>0</v>
      </c>
      <c r="L244" s="189" t="s">
        <v>155</v>
      </c>
      <c r="M244" s="37"/>
      <c r="N244" s="194" t="s">
        <v>1</v>
      </c>
      <c r="O244" s="195" t="s">
        <v>41</v>
      </c>
      <c r="P244" s="196">
        <f>I244+J244</f>
        <v>0</v>
      </c>
      <c r="Q244" s="196">
        <f>ROUND(I244*H244,2)</f>
        <v>0</v>
      </c>
      <c r="R244" s="196">
        <f>ROUND(J244*H244,2)</f>
        <v>0</v>
      </c>
      <c r="S244" s="69"/>
      <c r="T244" s="197">
        <f>S244*H244</f>
        <v>0</v>
      </c>
      <c r="U244" s="197">
        <v>0</v>
      </c>
      <c r="V244" s="197">
        <f>U244*H244</f>
        <v>0</v>
      </c>
      <c r="W244" s="197">
        <v>0</v>
      </c>
      <c r="X244" s="198">
        <f>W244*H244</f>
        <v>0</v>
      </c>
      <c r="Y244" s="32"/>
      <c r="Z244" s="32"/>
      <c r="AA244" s="32"/>
      <c r="AB244" s="32"/>
      <c r="AC244" s="32"/>
      <c r="AD244" s="32"/>
      <c r="AE244" s="32"/>
      <c r="AR244" s="199" t="s">
        <v>665</v>
      </c>
      <c r="AT244" s="199" t="s">
        <v>151</v>
      </c>
      <c r="AU244" s="199" t="s">
        <v>88</v>
      </c>
      <c r="AY244" s="15" t="s">
        <v>148</v>
      </c>
      <c r="BE244" s="200">
        <f>IF(O244="základní",K244,0)</f>
        <v>0</v>
      </c>
      <c r="BF244" s="200">
        <f>IF(O244="snížená",K244,0)</f>
        <v>0</v>
      </c>
      <c r="BG244" s="200">
        <f>IF(O244="zákl. přenesená",K244,0)</f>
        <v>0</v>
      </c>
      <c r="BH244" s="200">
        <f>IF(O244="sníž. přenesená",K244,0)</f>
        <v>0</v>
      </c>
      <c r="BI244" s="200">
        <f>IF(O244="nulová",K244,0)</f>
        <v>0</v>
      </c>
      <c r="BJ244" s="15" t="s">
        <v>86</v>
      </c>
      <c r="BK244" s="200">
        <f>ROUND(P244*H244,2)</f>
        <v>0</v>
      </c>
      <c r="BL244" s="15" t="s">
        <v>665</v>
      </c>
      <c r="BM244" s="199" t="s">
        <v>1159</v>
      </c>
    </row>
    <row r="245" spans="1:65" s="2" customFormat="1" ht="24.2" customHeight="1">
      <c r="A245" s="32"/>
      <c r="B245" s="33"/>
      <c r="C245" s="187" t="s">
        <v>550</v>
      </c>
      <c r="D245" s="187" t="s">
        <v>151</v>
      </c>
      <c r="E245" s="188" t="s">
        <v>696</v>
      </c>
      <c r="F245" s="189" t="s">
        <v>697</v>
      </c>
      <c r="G245" s="190" t="s">
        <v>664</v>
      </c>
      <c r="H245" s="191">
        <v>1</v>
      </c>
      <c r="I245" s="192"/>
      <c r="J245" s="192"/>
      <c r="K245" s="193">
        <f>ROUND(P245*H245,2)</f>
        <v>0</v>
      </c>
      <c r="L245" s="189" t="s">
        <v>155</v>
      </c>
      <c r="M245" s="37"/>
      <c r="N245" s="223" t="s">
        <v>1</v>
      </c>
      <c r="O245" s="224" t="s">
        <v>41</v>
      </c>
      <c r="P245" s="225">
        <f>I245+J245</f>
        <v>0</v>
      </c>
      <c r="Q245" s="225">
        <f>ROUND(I245*H245,2)</f>
        <v>0</v>
      </c>
      <c r="R245" s="225">
        <f>ROUND(J245*H245,2)</f>
        <v>0</v>
      </c>
      <c r="S245" s="226"/>
      <c r="T245" s="227">
        <f>S245*H245</f>
        <v>0</v>
      </c>
      <c r="U245" s="227">
        <v>0</v>
      </c>
      <c r="V245" s="227">
        <f>U245*H245</f>
        <v>0</v>
      </c>
      <c r="W245" s="227">
        <v>0</v>
      </c>
      <c r="X245" s="228">
        <f>W245*H245</f>
        <v>0</v>
      </c>
      <c r="Y245" s="32"/>
      <c r="Z245" s="32"/>
      <c r="AA245" s="32"/>
      <c r="AB245" s="32"/>
      <c r="AC245" s="32"/>
      <c r="AD245" s="32"/>
      <c r="AE245" s="32"/>
      <c r="AR245" s="199" t="s">
        <v>665</v>
      </c>
      <c r="AT245" s="199" t="s">
        <v>151</v>
      </c>
      <c r="AU245" s="199" t="s">
        <v>88</v>
      </c>
      <c r="AY245" s="15" t="s">
        <v>148</v>
      </c>
      <c r="BE245" s="200">
        <f>IF(O245="základní",K245,0)</f>
        <v>0</v>
      </c>
      <c r="BF245" s="200">
        <f>IF(O245="snížená",K245,0)</f>
        <v>0</v>
      </c>
      <c r="BG245" s="200">
        <f>IF(O245="zákl. přenesená",K245,0)</f>
        <v>0</v>
      </c>
      <c r="BH245" s="200">
        <f>IF(O245="sníž. přenesená",K245,0)</f>
        <v>0</v>
      </c>
      <c r="BI245" s="200">
        <f>IF(O245="nulová",K245,0)</f>
        <v>0</v>
      </c>
      <c r="BJ245" s="15" t="s">
        <v>86</v>
      </c>
      <c r="BK245" s="200">
        <f>ROUND(P245*H245,2)</f>
        <v>0</v>
      </c>
      <c r="BL245" s="15" t="s">
        <v>665</v>
      </c>
      <c r="BM245" s="199" t="s">
        <v>1160</v>
      </c>
    </row>
    <row r="246" spans="1:65" s="2" customFormat="1" ht="6.95" customHeight="1">
      <c r="A246" s="32"/>
      <c r="B246" s="52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37"/>
      <c r="N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</row>
  </sheetData>
  <sheetProtection algorithmName="SHA-512" hashValue="XwNuPIY0+RIyGFPbgdLiHHaQEw759PTcwXUX6sWNddfVEO+tYFPnxgyHPMB2+WTFNeMTWz8eWm78865ZkwP5BA==" saltValue="jGVo+ixpZ6GxiQqsldCU8d8V0Zq0ebi6qVxVqpgpySuz17Ubqhvzw6oe3lnoih9qhAbmhRXfR/+8DkU5r0lyAw==" spinCount="100000" sheet="1" objects="1" scenarios="1" formatColumns="0" formatRows="0" autoFilter="0"/>
  <autoFilter ref="C128:L245" xr:uid="{00000000-0009-0000-0000-000004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4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100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1161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ROUND((SUM(BE129:BE245)),  2)</f>
        <v>0</v>
      </c>
      <c r="G35" s="32"/>
      <c r="H35" s="32"/>
      <c r="I35" s="123">
        <v>0.21</v>
      </c>
      <c r="J35" s="32"/>
      <c r="K35" s="118">
        <f>ROUND(((SUM(BE129:BE245))*I35),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ROUND((SUM(BF129:BF245)),  2)</f>
        <v>0</v>
      </c>
      <c r="G36" s="32"/>
      <c r="H36" s="32"/>
      <c r="I36" s="123">
        <v>0.15</v>
      </c>
      <c r="J36" s="32"/>
      <c r="K36" s="118">
        <f>ROUND(((SUM(BF129:BF245))*I36),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ROUND((SUM(BG129:BG245)),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ROUND((SUM(BH129:BH245)),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ROUND((SUM(BI129:BI245)),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02K2023_5 - Elektroinstalace 4.NP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Q144</f>
        <v>0</v>
      </c>
      <c r="J100" s="156">
        <f>R144</f>
        <v>0</v>
      </c>
      <c r="K100" s="156">
        <f>K144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Q147</f>
        <v>0</v>
      </c>
      <c r="J101" s="150">
        <f>R147</f>
        <v>0</v>
      </c>
      <c r="K101" s="150">
        <f>K147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Q148</f>
        <v>0</v>
      </c>
      <c r="J102" s="156">
        <f>R148</f>
        <v>0</v>
      </c>
      <c r="K102" s="156">
        <f>K148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Q230</f>
        <v>0</v>
      </c>
      <c r="J103" s="150">
        <f>R230</f>
        <v>0</v>
      </c>
      <c r="K103" s="150">
        <f>K230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Q233</f>
        <v>0</v>
      </c>
      <c r="J104" s="150">
        <f>R233</f>
        <v>0</v>
      </c>
      <c r="K104" s="150">
        <f>K233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Q234</f>
        <v>0</v>
      </c>
      <c r="J105" s="156">
        <f>R234</f>
        <v>0</v>
      </c>
      <c r="K105" s="156">
        <f>K234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Q236</f>
        <v>0</v>
      </c>
      <c r="J106" s="156">
        <f>R236</f>
        <v>0</v>
      </c>
      <c r="K106" s="156">
        <f>K236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Q239</f>
        <v>0</v>
      </c>
      <c r="J107" s="156">
        <f>R239</f>
        <v>0</v>
      </c>
      <c r="K107" s="156">
        <f>K239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Q241</f>
        <v>0</v>
      </c>
      <c r="J108" s="156">
        <f>R241</f>
        <v>0</v>
      </c>
      <c r="K108" s="156">
        <f>K241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Q243</f>
        <v>0</v>
      </c>
      <c r="J109" s="156">
        <f>R243</f>
        <v>0</v>
      </c>
      <c r="K109" s="156">
        <f>K243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7" t="str">
        <f>E7</f>
        <v>Obchodní akademie Český Těšín</v>
      </c>
      <c r="F119" s="278"/>
      <c r="G119" s="278"/>
      <c r="H119" s="278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29" t="str">
        <f>E9</f>
        <v>02K2023_5 - Elektroinstalace 4.NP</v>
      </c>
      <c r="F121" s="279"/>
      <c r="G121" s="279"/>
      <c r="H121" s="279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12. 4. 2023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Q130+Q147+Q230+Q233</f>
        <v>0</v>
      </c>
      <c r="R129" s="166">
        <f>R130+R147+R230+R233</f>
        <v>0</v>
      </c>
      <c r="S129" s="77"/>
      <c r="T129" s="167">
        <f>T130+T147+T230+T233</f>
        <v>0</v>
      </c>
      <c r="U129" s="77"/>
      <c r="V129" s="167">
        <f>V130+V147+V230+V233</f>
        <v>1.672995</v>
      </c>
      <c r="W129" s="77"/>
      <c r="X129" s="168">
        <f>X130+X147+X230+X233</f>
        <v>1.7677200000000002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BK130+BK147+BK230+BK233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Q131+Q134+Q144</f>
        <v>0</v>
      </c>
      <c r="R130" s="179">
        <f>R131+R134+R144</f>
        <v>0</v>
      </c>
      <c r="S130" s="178"/>
      <c r="T130" s="180">
        <f>T131+T134+T144</f>
        <v>0</v>
      </c>
      <c r="U130" s="178"/>
      <c r="V130" s="180">
        <f>V131+V134+V144</f>
        <v>1.3752</v>
      </c>
      <c r="W130" s="178"/>
      <c r="X130" s="181">
        <f>X131+X134+X144</f>
        <v>1.6400000000000001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BK131+BK134+BK144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1.3713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10.5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0.58799999999999997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1162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21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0.7833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1163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SUM(Q135:Q143)</f>
        <v>0</v>
      </c>
      <c r="R134" s="179">
        <f>SUM(R135:R143)</f>
        <v>0</v>
      </c>
      <c r="S134" s="178"/>
      <c r="T134" s="180">
        <f>SUM(T135:T143)</f>
        <v>0</v>
      </c>
      <c r="U134" s="178"/>
      <c r="V134" s="180">
        <f>SUM(V135:V143)</f>
        <v>3.9000000000000003E-3</v>
      </c>
      <c r="W134" s="178"/>
      <c r="X134" s="181">
        <f>SUM(X135:X143)</f>
        <v>1.6400000000000001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SUM(BK135:BK143)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350</v>
      </c>
      <c r="I135" s="192"/>
      <c r="J135" s="192"/>
      <c r="K135" s="193">
        <f t="shared" ref="K135:K143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3" si="2">I135+J135</f>
        <v>0</v>
      </c>
      <c r="Q135" s="196">
        <f t="shared" ref="Q135:Q143" si="3">ROUND(I135*H135,2)</f>
        <v>0</v>
      </c>
      <c r="R135" s="196">
        <f t="shared" ref="R135:R143" si="4">ROUND(J135*H135,2)</f>
        <v>0</v>
      </c>
      <c r="S135" s="69"/>
      <c r="T135" s="197">
        <f t="shared" ref="T135:T143" si="5">S135*H135</f>
        <v>0</v>
      </c>
      <c r="U135" s="197">
        <v>1.0000000000000001E-5</v>
      </c>
      <c r="V135" s="197">
        <f t="shared" ref="V135:V143" si="6">U135*H135</f>
        <v>3.5000000000000001E-3</v>
      </c>
      <c r="W135" s="197">
        <v>2E-3</v>
      </c>
      <c r="X135" s="198">
        <f t="shared" ref="X135:X143" si="7">W135*H135</f>
        <v>0.70000000000000007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3" si="8">IF(O135="základní",K135,0)</f>
        <v>0</v>
      </c>
      <c r="BF135" s="200">
        <f t="shared" ref="BF135:BF143" si="9">IF(O135="snížená",K135,0)</f>
        <v>0</v>
      </c>
      <c r="BG135" s="200">
        <f t="shared" ref="BG135:BG143" si="10">IF(O135="zákl. přenesená",K135,0)</f>
        <v>0</v>
      </c>
      <c r="BH135" s="200">
        <f t="shared" ref="BH135:BH143" si="11">IF(O135="sníž. přenesená",K135,0)</f>
        <v>0</v>
      </c>
      <c r="BI135" s="200">
        <f t="shared" ref="BI135:BI143" si="12">IF(O135="nulová",K135,0)</f>
        <v>0</v>
      </c>
      <c r="BJ135" s="15" t="s">
        <v>86</v>
      </c>
      <c r="BK135" s="200">
        <f t="shared" ref="BK135:BK143" si="13">ROUND(P135*H135,2)</f>
        <v>0</v>
      </c>
      <c r="BL135" s="15" t="s">
        <v>167</v>
      </c>
      <c r="BM135" s="199" t="s">
        <v>1164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703</v>
      </c>
      <c r="F136" s="189" t="s">
        <v>704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1165</v>
      </c>
    </row>
    <row r="137" spans="1:65" s="2" customFormat="1" ht="44.25" customHeight="1">
      <c r="A137" s="32"/>
      <c r="B137" s="33"/>
      <c r="C137" s="187" t="s">
        <v>173</v>
      </c>
      <c r="D137" s="187" t="s">
        <v>151</v>
      </c>
      <c r="E137" s="188" t="s">
        <v>169</v>
      </c>
      <c r="F137" s="189" t="s">
        <v>170</v>
      </c>
      <c r="G137" s="190" t="s">
        <v>171</v>
      </c>
      <c r="H137" s="191">
        <v>380</v>
      </c>
      <c r="I137" s="192"/>
      <c r="J137" s="192"/>
      <c r="K137" s="193">
        <f t="shared" si="1"/>
        <v>0</v>
      </c>
      <c r="L137" s="189" t="s">
        <v>155</v>
      </c>
      <c r="M137" s="37"/>
      <c r="N137" s="194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0</v>
      </c>
      <c r="V137" s="197">
        <f t="shared" si="6"/>
        <v>0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156</v>
      </c>
      <c r="AT137" s="199" t="s">
        <v>151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156</v>
      </c>
      <c r="BM137" s="199" t="s">
        <v>1166</v>
      </c>
    </row>
    <row r="138" spans="1:65" s="2" customFormat="1" ht="55.5" customHeight="1">
      <c r="A138" s="32"/>
      <c r="B138" s="33"/>
      <c r="C138" s="187" t="s">
        <v>149</v>
      </c>
      <c r="D138" s="187" t="s">
        <v>151</v>
      </c>
      <c r="E138" s="188" t="s">
        <v>174</v>
      </c>
      <c r="F138" s="189" t="s">
        <v>175</v>
      </c>
      <c r="G138" s="190" t="s">
        <v>171</v>
      </c>
      <c r="H138" s="191">
        <v>4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1E-3</v>
      </c>
      <c r="X138" s="198">
        <f t="shared" si="7"/>
        <v>4.0000000000000001E-3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1167</v>
      </c>
    </row>
    <row r="139" spans="1:65" s="2" customFormat="1" ht="55.5" customHeight="1">
      <c r="A139" s="32"/>
      <c r="B139" s="33"/>
      <c r="C139" s="187" t="s">
        <v>180</v>
      </c>
      <c r="D139" s="187" t="s">
        <v>151</v>
      </c>
      <c r="E139" s="188" t="s">
        <v>177</v>
      </c>
      <c r="F139" s="189" t="s">
        <v>178</v>
      </c>
      <c r="G139" s="190" t="s">
        <v>171</v>
      </c>
      <c r="H139" s="191">
        <v>3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2E-3</v>
      </c>
      <c r="X139" s="198">
        <f t="shared" si="7"/>
        <v>6.0000000000000001E-3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1168</v>
      </c>
    </row>
    <row r="140" spans="1:65" s="2" customFormat="1" ht="55.5" customHeight="1">
      <c r="A140" s="32"/>
      <c r="B140" s="33"/>
      <c r="C140" s="187" t="s">
        <v>184</v>
      </c>
      <c r="D140" s="187" t="s">
        <v>151</v>
      </c>
      <c r="E140" s="188" t="s">
        <v>181</v>
      </c>
      <c r="F140" s="189" t="s">
        <v>182</v>
      </c>
      <c r="G140" s="190" t="s">
        <v>171</v>
      </c>
      <c r="H140" s="191">
        <v>19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3.7999999999999999E-2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1169</v>
      </c>
    </row>
    <row r="141" spans="1:65" s="2" customFormat="1" ht="44.25" customHeight="1">
      <c r="A141" s="32"/>
      <c r="B141" s="33"/>
      <c r="C141" s="187" t="s">
        <v>161</v>
      </c>
      <c r="D141" s="187" t="s">
        <v>151</v>
      </c>
      <c r="E141" s="188" t="s">
        <v>710</v>
      </c>
      <c r="F141" s="189" t="s">
        <v>711</v>
      </c>
      <c r="G141" s="190" t="s">
        <v>171</v>
      </c>
      <c r="H141" s="191">
        <v>4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2.5000000000000001E-2</v>
      </c>
      <c r="X141" s="198">
        <f t="shared" si="7"/>
        <v>0.1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1170</v>
      </c>
    </row>
    <row r="142" spans="1:65" s="2" customFormat="1" ht="37.9" customHeight="1">
      <c r="A142" s="32"/>
      <c r="B142" s="33"/>
      <c r="C142" s="187" t="s">
        <v>194</v>
      </c>
      <c r="D142" s="187" t="s">
        <v>151</v>
      </c>
      <c r="E142" s="188" t="s">
        <v>185</v>
      </c>
      <c r="F142" s="189" t="s">
        <v>186</v>
      </c>
      <c r="G142" s="190" t="s">
        <v>187</v>
      </c>
      <c r="H142" s="191">
        <v>0.37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1.8</v>
      </c>
      <c r="X142" s="198">
        <f t="shared" si="7"/>
        <v>0.66600000000000004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1171</v>
      </c>
    </row>
    <row r="143" spans="1:65" s="2" customFormat="1" ht="44.25" customHeight="1">
      <c r="A143" s="32"/>
      <c r="B143" s="33"/>
      <c r="C143" s="187" t="s">
        <v>199</v>
      </c>
      <c r="D143" s="187" t="s">
        <v>151</v>
      </c>
      <c r="E143" s="188" t="s">
        <v>189</v>
      </c>
      <c r="F143" s="189" t="s">
        <v>190</v>
      </c>
      <c r="G143" s="190" t="s">
        <v>171</v>
      </c>
      <c r="H143" s="191">
        <v>66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1E-3</v>
      </c>
      <c r="X143" s="198">
        <f t="shared" si="7"/>
        <v>6.6000000000000003E-2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1172</v>
      </c>
    </row>
    <row r="144" spans="1:65" s="12" customFormat="1" ht="22.9" customHeight="1">
      <c r="B144" s="170"/>
      <c r="C144" s="171"/>
      <c r="D144" s="172" t="s">
        <v>77</v>
      </c>
      <c r="E144" s="185" t="s">
        <v>192</v>
      </c>
      <c r="F144" s="185" t="s">
        <v>193</v>
      </c>
      <c r="G144" s="171"/>
      <c r="H144" s="171"/>
      <c r="I144" s="174"/>
      <c r="J144" s="174"/>
      <c r="K144" s="186">
        <f>BK144</f>
        <v>0</v>
      </c>
      <c r="L144" s="171"/>
      <c r="M144" s="176"/>
      <c r="N144" s="177"/>
      <c r="O144" s="178"/>
      <c r="P144" s="178"/>
      <c r="Q144" s="179">
        <f>SUM(Q145:Q146)</f>
        <v>0</v>
      </c>
      <c r="R144" s="179">
        <f>SUM(R145:R146)</f>
        <v>0</v>
      </c>
      <c r="S144" s="178"/>
      <c r="T144" s="180">
        <f>SUM(T145:T146)</f>
        <v>0</v>
      </c>
      <c r="U144" s="178"/>
      <c r="V144" s="180">
        <f>SUM(V145:V146)</f>
        <v>0</v>
      </c>
      <c r="W144" s="178"/>
      <c r="X144" s="181">
        <f>SUM(X145:X146)</f>
        <v>0</v>
      </c>
      <c r="AR144" s="182" t="s">
        <v>86</v>
      </c>
      <c r="AT144" s="183" t="s">
        <v>77</v>
      </c>
      <c r="AU144" s="183" t="s">
        <v>86</v>
      </c>
      <c r="AY144" s="182" t="s">
        <v>148</v>
      </c>
      <c r="BK144" s="184">
        <f>SUM(BK145:BK146)</f>
        <v>0</v>
      </c>
    </row>
    <row r="145" spans="1:65" s="2" customFormat="1" ht="44.25" customHeight="1">
      <c r="A145" s="32"/>
      <c r="B145" s="33"/>
      <c r="C145" s="187" t="s">
        <v>207</v>
      </c>
      <c r="D145" s="187" t="s">
        <v>151</v>
      </c>
      <c r="E145" s="188" t="s">
        <v>1173</v>
      </c>
      <c r="F145" s="189" t="s">
        <v>1174</v>
      </c>
      <c r="G145" s="190" t="s">
        <v>197</v>
      </c>
      <c r="H145" s="191">
        <v>1.008</v>
      </c>
      <c r="I145" s="192"/>
      <c r="J145" s="192"/>
      <c r="K145" s="193">
        <f>ROUND(P145*H145,2)</f>
        <v>0</v>
      </c>
      <c r="L145" s="189" t="s">
        <v>155</v>
      </c>
      <c r="M145" s="37"/>
      <c r="N145" s="194" t="s">
        <v>1</v>
      </c>
      <c r="O145" s="195" t="s">
        <v>41</v>
      </c>
      <c r="P145" s="196">
        <f>I145+J145</f>
        <v>0</v>
      </c>
      <c r="Q145" s="196">
        <f>ROUND(I145*H145,2)</f>
        <v>0</v>
      </c>
      <c r="R145" s="196">
        <f>ROUND(J145*H145,2)</f>
        <v>0</v>
      </c>
      <c r="S145" s="69"/>
      <c r="T145" s="197">
        <f>S145*H145</f>
        <v>0</v>
      </c>
      <c r="U145" s="197">
        <v>0</v>
      </c>
      <c r="V145" s="197">
        <f>U145*H145</f>
        <v>0</v>
      </c>
      <c r="W145" s="197">
        <v>0</v>
      </c>
      <c r="X145" s="198">
        <f>W145*H145</f>
        <v>0</v>
      </c>
      <c r="Y145" s="32"/>
      <c r="Z145" s="32"/>
      <c r="AA145" s="32"/>
      <c r="AB145" s="32"/>
      <c r="AC145" s="32"/>
      <c r="AD145" s="32"/>
      <c r="AE145" s="32"/>
      <c r="AR145" s="199" t="s">
        <v>156</v>
      </c>
      <c r="AT145" s="199" t="s">
        <v>151</v>
      </c>
      <c r="AU145" s="199" t="s">
        <v>88</v>
      </c>
      <c r="AY145" s="15" t="s">
        <v>148</v>
      </c>
      <c r="BE145" s="200">
        <f>IF(O145="základní",K145,0)</f>
        <v>0</v>
      </c>
      <c r="BF145" s="200">
        <f>IF(O145="snížená",K145,0)</f>
        <v>0</v>
      </c>
      <c r="BG145" s="200">
        <f>IF(O145="zákl. přenesená",K145,0)</f>
        <v>0</v>
      </c>
      <c r="BH145" s="200">
        <f>IF(O145="sníž. přenesená",K145,0)</f>
        <v>0</v>
      </c>
      <c r="BI145" s="200">
        <f>IF(O145="nulová",K145,0)</f>
        <v>0</v>
      </c>
      <c r="BJ145" s="15" t="s">
        <v>86</v>
      </c>
      <c r="BK145" s="200">
        <f>ROUND(P145*H145,2)</f>
        <v>0</v>
      </c>
      <c r="BL145" s="15" t="s">
        <v>156</v>
      </c>
      <c r="BM145" s="199" t="s">
        <v>1175</v>
      </c>
    </row>
    <row r="146" spans="1:65" s="2" customFormat="1" ht="44.25" customHeight="1">
      <c r="A146" s="32"/>
      <c r="B146" s="33"/>
      <c r="C146" s="187" t="s">
        <v>212</v>
      </c>
      <c r="D146" s="187" t="s">
        <v>151</v>
      </c>
      <c r="E146" s="188" t="s">
        <v>200</v>
      </c>
      <c r="F146" s="189" t="s">
        <v>201</v>
      </c>
      <c r="G146" s="190" t="s">
        <v>197</v>
      </c>
      <c r="H146" s="191">
        <v>0.44600000000000001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1176</v>
      </c>
    </row>
    <row r="147" spans="1:65" s="12" customFormat="1" ht="25.9" customHeight="1">
      <c r="B147" s="170"/>
      <c r="C147" s="171"/>
      <c r="D147" s="172" t="s">
        <v>77</v>
      </c>
      <c r="E147" s="173" t="s">
        <v>203</v>
      </c>
      <c r="F147" s="173" t="s">
        <v>204</v>
      </c>
      <c r="G147" s="171"/>
      <c r="H147" s="171"/>
      <c r="I147" s="174"/>
      <c r="J147" s="174"/>
      <c r="K147" s="175">
        <f>BK147</f>
        <v>0</v>
      </c>
      <c r="L147" s="171"/>
      <c r="M147" s="176"/>
      <c r="N147" s="177"/>
      <c r="O147" s="178"/>
      <c r="P147" s="178"/>
      <c r="Q147" s="179">
        <f>Q148</f>
        <v>0</v>
      </c>
      <c r="R147" s="179">
        <f>R148</f>
        <v>0</v>
      </c>
      <c r="S147" s="178"/>
      <c r="T147" s="180">
        <f>T148</f>
        <v>0</v>
      </c>
      <c r="U147" s="178"/>
      <c r="V147" s="180">
        <f>V148</f>
        <v>0.29779499999999998</v>
      </c>
      <c r="W147" s="178"/>
      <c r="X147" s="181">
        <f>X148</f>
        <v>0.12772</v>
      </c>
      <c r="AR147" s="182" t="s">
        <v>88</v>
      </c>
      <c r="AT147" s="183" t="s">
        <v>77</v>
      </c>
      <c r="AU147" s="183" t="s">
        <v>78</v>
      </c>
      <c r="AY147" s="182" t="s">
        <v>148</v>
      </c>
      <c r="BK147" s="184">
        <f>BK148</f>
        <v>0</v>
      </c>
    </row>
    <row r="148" spans="1:65" s="12" customFormat="1" ht="22.9" customHeight="1">
      <c r="B148" s="170"/>
      <c r="C148" s="171"/>
      <c r="D148" s="172" t="s">
        <v>77</v>
      </c>
      <c r="E148" s="185" t="s">
        <v>205</v>
      </c>
      <c r="F148" s="185" t="s">
        <v>206</v>
      </c>
      <c r="G148" s="171"/>
      <c r="H148" s="171"/>
      <c r="I148" s="174"/>
      <c r="J148" s="174"/>
      <c r="K148" s="186">
        <f>BK148</f>
        <v>0</v>
      </c>
      <c r="L148" s="171"/>
      <c r="M148" s="176"/>
      <c r="N148" s="177"/>
      <c r="O148" s="178"/>
      <c r="P148" s="178"/>
      <c r="Q148" s="179">
        <f>SUM(Q149:Q229)</f>
        <v>0</v>
      </c>
      <c r="R148" s="179">
        <f>SUM(R149:R229)</f>
        <v>0</v>
      </c>
      <c r="S148" s="178"/>
      <c r="T148" s="180">
        <f>SUM(T149:T229)</f>
        <v>0</v>
      </c>
      <c r="U148" s="178"/>
      <c r="V148" s="180">
        <f>SUM(V149:V229)</f>
        <v>0.29779499999999998</v>
      </c>
      <c r="W148" s="178"/>
      <c r="X148" s="181">
        <f>SUM(X149:X229)</f>
        <v>0.12772</v>
      </c>
      <c r="AR148" s="182" t="s">
        <v>88</v>
      </c>
      <c r="AT148" s="183" t="s">
        <v>77</v>
      </c>
      <c r="AU148" s="183" t="s">
        <v>86</v>
      </c>
      <c r="AY148" s="182" t="s">
        <v>148</v>
      </c>
      <c r="BK148" s="184">
        <f>SUM(BK149:BK229)</f>
        <v>0</v>
      </c>
    </row>
    <row r="149" spans="1:65" s="2" customFormat="1" ht="33" customHeight="1">
      <c r="A149" s="32"/>
      <c r="B149" s="33"/>
      <c r="C149" s="187" t="s">
        <v>220</v>
      </c>
      <c r="D149" s="187" t="s">
        <v>151</v>
      </c>
      <c r="E149" s="188" t="s">
        <v>243</v>
      </c>
      <c r="F149" s="189" t="s">
        <v>244</v>
      </c>
      <c r="G149" s="190" t="s">
        <v>171</v>
      </c>
      <c r="H149" s="191">
        <v>2</v>
      </c>
      <c r="I149" s="192"/>
      <c r="J149" s="192"/>
      <c r="K149" s="193">
        <f t="shared" ref="K149:K154" si="14">ROUND(P149*H149,2)</f>
        <v>0</v>
      </c>
      <c r="L149" s="189" t="s">
        <v>155</v>
      </c>
      <c r="M149" s="37"/>
      <c r="N149" s="194" t="s">
        <v>1</v>
      </c>
      <c r="O149" s="195" t="s">
        <v>41</v>
      </c>
      <c r="P149" s="196">
        <f t="shared" ref="P149:P154" si="15">I149+J149</f>
        <v>0</v>
      </c>
      <c r="Q149" s="196">
        <f t="shared" ref="Q149:Q154" si="16">ROUND(I149*H149,2)</f>
        <v>0</v>
      </c>
      <c r="R149" s="196">
        <f t="shared" ref="R149:R154" si="17">ROUND(J149*H149,2)</f>
        <v>0</v>
      </c>
      <c r="S149" s="69"/>
      <c r="T149" s="197">
        <f t="shared" ref="T149:T154" si="18">S149*H149</f>
        <v>0</v>
      </c>
      <c r="U149" s="197">
        <v>0</v>
      </c>
      <c r="V149" s="197">
        <f t="shared" ref="V149:V154" si="19">U149*H149</f>
        <v>0</v>
      </c>
      <c r="W149" s="197">
        <v>0.02</v>
      </c>
      <c r="X149" s="198">
        <f t="shared" ref="X149:X154" si="20">W149*H149</f>
        <v>0.04</v>
      </c>
      <c r="Y149" s="32"/>
      <c r="Z149" s="32"/>
      <c r="AA149" s="32"/>
      <c r="AB149" s="32"/>
      <c r="AC149" s="32"/>
      <c r="AD149" s="32"/>
      <c r="AE149" s="32"/>
      <c r="AR149" s="199" t="s">
        <v>156</v>
      </c>
      <c r="AT149" s="199" t="s">
        <v>151</v>
      </c>
      <c r="AU149" s="199" t="s">
        <v>88</v>
      </c>
      <c r="AY149" s="15" t="s">
        <v>148</v>
      </c>
      <c r="BE149" s="200">
        <f t="shared" ref="BE149:BE154" si="21">IF(O149="základní",K149,0)</f>
        <v>0</v>
      </c>
      <c r="BF149" s="200">
        <f t="shared" ref="BF149:BF154" si="22">IF(O149="snížená",K149,0)</f>
        <v>0</v>
      </c>
      <c r="BG149" s="200">
        <f t="shared" ref="BG149:BG154" si="23">IF(O149="zákl. přenesená",K149,0)</f>
        <v>0</v>
      </c>
      <c r="BH149" s="200">
        <f t="shared" ref="BH149:BH154" si="24">IF(O149="sníž. přenesená",K149,0)</f>
        <v>0</v>
      </c>
      <c r="BI149" s="200">
        <f t="shared" ref="BI149:BI154" si="25">IF(O149="nulová",K149,0)</f>
        <v>0</v>
      </c>
      <c r="BJ149" s="15" t="s">
        <v>86</v>
      </c>
      <c r="BK149" s="200">
        <f t="shared" ref="BK149:BK154" si="26">ROUND(P149*H149,2)</f>
        <v>0</v>
      </c>
      <c r="BL149" s="15" t="s">
        <v>156</v>
      </c>
      <c r="BM149" s="199" t="s">
        <v>1177</v>
      </c>
    </row>
    <row r="150" spans="1:65" s="2" customFormat="1" ht="44.25" customHeight="1">
      <c r="A150" s="32"/>
      <c r="B150" s="33"/>
      <c r="C150" s="187" t="s">
        <v>9</v>
      </c>
      <c r="D150" s="187" t="s">
        <v>151</v>
      </c>
      <c r="E150" s="188" t="s">
        <v>254</v>
      </c>
      <c r="F150" s="189" t="s">
        <v>255</v>
      </c>
      <c r="G150" s="190" t="s">
        <v>171</v>
      </c>
      <c r="H150" s="191">
        <v>16</v>
      </c>
      <c r="I150" s="192"/>
      <c r="J150" s="192"/>
      <c r="K150" s="193">
        <f t="shared" si="14"/>
        <v>0</v>
      </c>
      <c r="L150" s="189" t="s">
        <v>155</v>
      </c>
      <c r="M150" s="37"/>
      <c r="N150" s="194" t="s">
        <v>1</v>
      </c>
      <c r="O150" s="195" t="s">
        <v>41</v>
      </c>
      <c r="P150" s="196">
        <f t="shared" si="15"/>
        <v>0</v>
      </c>
      <c r="Q150" s="196">
        <f t="shared" si="16"/>
        <v>0</v>
      </c>
      <c r="R150" s="196">
        <f t="shared" si="17"/>
        <v>0</v>
      </c>
      <c r="S150" s="69"/>
      <c r="T150" s="197">
        <f t="shared" si="18"/>
        <v>0</v>
      </c>
      <c r="U150" s="197">
        <v>0</v>
      </c>
      <c r="V150" s="197">
        <f t="shared" si="19"/>
        <v>0</v>
      </c>
      <c r="W150" s="197">
        <v>4.8000000000000001E-5</v>
      </c>
      <c r="X150" s="198">
        <f t="shared" si="20"/>
        <v>7.6800000000000002E-4</v>
      </c>
      <c r="Y150" s="32"/>
      <c r="Z150" s="32"/>
      <c r="AA150" s="32"/>
      <c r="AB150" s="32"/>
      <c r="AC150" s="32"/>
      <c r="AD150" s="32"/>
      <c r="AE150" s="32"/>
      <c r="AR150" s="199" t="s">
        <v>210</v>
      </c>
      <c r="AT150" s="199" t="s">
        <v>151</v>
      </c>
      <c r="AU150" s="199" t="s">
        <v>88</v>
      </c>
      <c r="AY150" s="15" t="s">
        <v>148</v>
      </c>
      <c r="BE150" s="200">
        <f t="shared" si="21"/>
        <v>0</v>
      </c>
      <c r="BF150" s="200">
        <f t="shared" si="22"/>
        <v>0</v>
      </c>
      <c r="BG150" s="200">
        <f t="shared" si="23"/>
        <v>0</v>
      </c>
      <c r="BH150" s="200">
        <f t="shared" si="24"/>
        <v>0</v>
      </c>
      <c r="BI150" s="200">
        <f t="shared" si="25"/>
        <v>0</v>
      </c>
      <c r="BJ150" s="15" t="s">
        <v>86</v>
      </c>
      <c r="BK150" s="200">
        <f t="shared" si="26"/>
        <v>0</v>
      </c>
      <c r="BL150" s="15" t="s">
        <v>210</v>
      </c>
      <c r="BM150" s="199" t="s">
        <v>1178</v>
      </c>
    </row>
    <row r="151" spans="1:65" s="2" customFormat="1" ht="44.25" customHeight="1">
      <c r="A151" s="32"/>
      <c r="B151" s="33"/>
      <c r="C151" s="187" t="s">
        <v>210</v>
      </c>
      <c r="D151" s="187" t="s">
        <v>151</v>
      </c>
      <c r="E151" s="188" t="s">
        <v>258</v>
      </c>
      <c r="F151" s="189" t="s">
        <v>259</v>
      </c>
      <c r="G151" s="190" t="s">
        <v>171</v>
      </c>
      <c r="H151" s="191">
        <v>24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4.8000000000000001E-5</v>
      </c>
      <c r="X151" s="198">
        <f t="shared" si="20"/>
        <v>1.152E-3</v>
      </c>
      <c r="Y151" s="32"/>
      <c r="Z151" s="32"/>
      <c r="AA151" s="32"/>
      <c r="AB151" s="32"/>
      <c r="AC151" s="32"/>
      <c r="AD151" s="32"/>
      <c r="AE151" s="32"/>
      <c r="AR151" s="199" t="s">
        <v>210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210</v>
      </c>
      <c r="BM151" s="199" t="s">
        <v>1179</v>
      </c>
    </row>
    <row r="152" spans="1:65" s="2" customFormat="1" ht="37.9" customHeight="1">
      <c r="A152" s="32"/>
      <c r="B152" s="33"/>
      <c r="C152" s="187" t="s">
        <v>230</v>
      </c>
      <c r="D152" s="187" t="s">
        <v>151</v>
      </c>
      <c r="E152" s="188" t="s">
        <v>246</v>
      </c>
      <c r="F152" s="189" t="s">
        <v>247</v>
      </c>
      <c r="G152" s="190" t="s">
        <v>171</v>
      </c>
      <c r="H152" s="191">
        <v>66</v>
      </c>
      <c r="I152" s="192"/>
      <c r="J152" s="192"/>
      <c r="K152" s="193">
        <f t="shared" si="14"/>
        <v>0</v>
      </c>
      <c r="L152" s="189" t="s">
        <v>155</v>
      </c>
      <c r="M152" s="37"/>
      <c r="N152" s="194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1.2999999999999999E-3</v>
      </c>
      <c r="X152" s="198">
        <f t="shared" si="20"/>
        <v>8.5800000000000001E-2</v>
      </c>
      <c r="Y152" s="32"/>
      <c r="Z152" s="32"/>
      <c r="AA152" s="32"/>
      <c r="AB152" s="32"/>
      <c r="AC152" s="32"/>
      <c r="AD152" s="32"/>
      <c r="AE152" s="32"/>
      <c r="AR152" s="199" t="s">
        <v>210</v>
      </c>
      <c r="AT152" s="199" t="s">
        <v>151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210</v>
      </c>
      <c r="BM152" s="199" t="s">
        <v>1180</v>
      </c>
    </row>
    <row r="153" spans="1:65" s="2" customFormat="1" ht="49.15" customHeight="1">
      <c r="A153" s="32"/>
      <c r="B153" s="33"/>
      <c r="C153" s="187" t="s">
        <v>234</v>
      </c>
      <c r="D153" s="187" t="s">
        <v>151</v>
      </c>
      <c r="E153" s="188" t="s">
        <v>616</v>
      </c>
      <c r="F153" s="189" t="s">
        <v>617</v>
      </c>
      <c r="G153" s="190" t="s">
        <v>166</v>
      </c>
      <c r="H153" s="191">
        <v>800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0</v>
      </c>
      <c r="X153" s="198">
        <f t="shared" si="20"/>
        <v>0</v>
      </c>
      <c r="Y153" s="32"/>
      <c r="Z153" s="32"/>
      <c r="AA153" s="32"/>
      <c r="AB153" s="32"/>
      <c r="AC153" s="32"/>
      <c r="AD153" s="32"/>
      <c r="AE153" s="32"/>
      <c r="AR153" s="199" t="s">
        <v>167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167</v>
      </c>
      <c r="BM153" s="199" t="s">
        <v>1181</v>
      </c>
    </row>
    <row r="154" spans="1:65" s="2" customFormat="1" ht="16.5" customHeight="1">
      <c r="A154" s="32"/>
      <c r="B154" s="33"/>
      <c r="C154" s="201" t="s">
        <v>238</v>
      </c>
      <c r="D154" s="201" t="s">
        <v>213</v>
      </c>
      <c r="E154" s="202" t="s">
        <v>620</v>
      </c>
      <c r="F154" s="203" t="s">
        <v>621</v>
      </c>
      <c r="G154" s="204" t="s">
        <v>166</v>
      </c>
      <c r="H154" s="205">
        <v>880</v>
      </c>
      <c r="I154" s="206"/>
      <c r="J154" s="207"/>
      <c r="K154" s="208">
        <f t="shared" si="14"/>
        <v>0</v>
      </c>
      <c r="L154" s="203" t="s">
        <v>1</v>
      </c>
      <c r="M154" s="209"/>
      <c r="N154" s="210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605</v>
      </c>
      <c r="AT154" s="199" t="s">
        <v>213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167</v>
      </c>
      <c r="BM154" s="199" t="s">
        <v>1182</v>
      </c>
    </row>
    <row r="155" spans="1:65" s="13" customFormat="1" ht="11.25">
      <c r="B155" s="211"/>
      <c r="C155" s="212"/>
      <c r="D155" s="213" t="s">
        <v>218</v>
      </c>
      <c r="E155" s="212"/>
      <c r="F155" s="214" t="s">
        <v>755</v>
      </c>
      <c r="G155" s="212"/>
      <c r="H155" s="215">
        <v>880</v>
      </c>
      <c r="I155" s="216"/>
      <c r="J155" s="216"/>
      <c r="K155" s="212"/>
      <c r="L155" s="212"/>
      <c r="M155" s="217"/>
      <c r="N155" s="218"/>
      <c r="O155" s="219"/>
      <c r="P155" s="219"/>
      <c r="Q155" s="219"/>
      <c r="R155" s="219"/>
      <c r="S155" s="219"/>
      <c r="T155" s="219"/>
      <c r="U155" s="219"/>
      <c r="V155" s="219"/>
      <c r="W155" s="219"/>
      <c r="X155" s="220"/>
      <c r="AT155" s="221" t="s">
        <v>218</v>
      </c>
      <c r="AU155" s="221" t="s">
        <v>88</v>
      </c>
      <c r="AV155" s="13" t="s">
        <v>88</v>
      </c>
      <c r="AW155" s="13" t="s">
        <v>4</v>
      </c>
      <c r="AX155" s="13" t="s">
        <v>86</v>
      </c>
      <c r="AY155" s="221" t="s">
        <v>148</v>
      </c>
    </row>
    <row r="156" spans="1:65" s="2" customFormat="1" ht="37.9" customHeight="1">
      <c r="A156" s="32"/>
      <c r="B156" s="33"/>
      <c r="C156" s="187" t="s">
        <v>242</v>
      </c>
      <c r="D156" s="187" t="s">
        <v>151</v>
      </c>
      <c r="E156" s="188" t="s">
        <v>885</v>
      </c>
      <c r="F156" s="189" t="s">
        <v>886</v>
      </c>
      <c r="G156" s="190" t="s">
        <v>171</v>
      </c>
      <c r="H156" s="191">
        <v>14</v>
      </c>
      <c r="I156" s="192"/>
      <c r="J156" s="192"/>
      <c r="K156" s="193">
        <f t="shared" ref="K156:K173" si="27">ROUND(P156*H156,2)</f>
        <v>0</v>
      </c>
      <c r="L156" s="189" t="s">
        <v>155</v>
      </c>
      <c r="M156" s="37"/>
      <c r="N156" s="194" t="s">
        <v>1</v>
      </c>
      <c r="O156" s="195" t="s">
        <v>41</v>
      </c>
      <c r="P156" s="196">
        <f t="shared" ref="P156:P173" si="28">I156+J156</f>
        <v>0</v>
      </c>
      <c r="Q156" s="196">
        <f t="shared" ref="Q156:Q173" si="29">ROUND(I156*H156,2)</f>
        <v>0</v>
      </c>
      <c r="R156" s="196">
        <f t="shared" ref="R156:R173" si="30">ROUND(J156*H156,2)</f>
        <v>0</v>
      </c>
      <c r="S156" s="69"/>
      <c r="T156" s="197">
        <f t="shared" ref="T156:T173" si="31">S156*H156</f>
        <v>0</v>
      </c>
      <c r="U156" s="197">
        <v>0</v>
      </c>
      <c r="V156" s="197">
        <f t="shared" ref="V156:V173" si="32">U156*H156</f>
        <v>0</v>
      </c>
      <c r="W156" s="197">
        <v>0</v>
      </c>
      <c r="X156" s="198">
        <f t="shared" ref="X156:X173" si="33">W156*H156</f>
        <v>0</v>
      </c>
      <c r="Y156" s="32"/>
      <c r="Z156" s="32"/>
      <c r="AA156" s="32"/>
      <c r="AB156" s="32"/>
      <c r="AC156" s="32"/>
      <c r="AD156" s="32"/>
      <c r="AE156" s="32"/>
      <c r="AR156" s="199" t="s">
        <v>167</v>
      </c>
      <c r="AT156" s="199" t="s">
        <v>151</v>
      </c>
      <c r="AU156" s="199" t="s">
        <v>88</v>
      </c>
      <c r="AY156" s="15" t="s">
        <v>148</v>
      </c>
      <c r="BE156" s="200">
        <f t="shared" ref="BE156:BE173" si="34">IF(O156="základní",K156,0)</f>
        <v>0</v>
      </c>
      <c r="BF156" s="200">
        <f t="shared" ref="BF156:BF173" si="35">IF(O156="snížená",K156,0)</f>
        <v>0</v>
      </c>
      <c r="BG156" s="200">
        <f t="shared" ref="BG156:BG173" si="36">IF(O156="zákl. přenesená",K156,0)</f>
        <v>0</v>
      </c>
      <c r="BH156" s="200">
        <f t="shared" ref="BH156:BH173" si="37">IF(O156="sníž. přenesená",K156,0)</f>
        <v>0</v>
      </c>
      <c r="BI156" s="200">
        <f t="shared" ref="BI156:BI173" si="38">IF(O156="nulová",K156,0)</f>
        <v>0</v>
      </c>
      <c r="BJ156" s="15" t="s">
        <v>86</v>
      </c>
      <c r="BK156" s="200">
        <f t="shared" ref="BK156:BK173" si="39">ROUND(P156*H156,2)</f>
        <v>0</v>
      </c>
      <c r="BL156" s="15" t="s">
        <v>167</v>
      </c>
      <c r="BM156" s="199" t="s">
        <v>1183</v>
      </c>
    </row>
    <row r="157" spans="1:65" s="2" customFormat="1" ht="16.5" customHeight="1">
      <c r="A157" s="32"/>
      <c r="B157" s="33"/>
      <c r="C157" s="201" t="s">
        <v>8</v>
      </c>
      <c r="D157" s="201" t="s">
        <v>213</v>
      </c>
      <c r="E157" s="202" t="s">
        <v>888</v>
      </c>
      <c r="F157" s="203" t="s">
        <v>926</v>
      </c>
      <c r="G157" s="204" t="s">
        <v>171</v>
      </c>
      <c r="H157" s="205">
        <v>14</v>
      </c>
      <c r="I157" s="206"/>
      <c r="J157" s="207"/>
      <c r="K157" s="208">
        <f t="shared" si="27"/>
        <v>0</v>
      </c>
      <c r="L157" s="203" t="s">
        <v>1</v>
      </c>
      <c r="M157" s="209"/>
      <c r="N157" s="210" t="s">
        <v>1</v>
      </c>
      <c r="O157" s="195" t="s">
        <v>41</v>
      </c>
      <c r="P157" s="196">
        <f t="shared" si="28"/>
        <v>0</v>
      </c>
      <c r="Q157" s="196">
        <f t="shared" si="29"/>
        <v>0</v>
      </c>
      <c r="R157" s="196">
        <f t="shared" si="30"/>
        <v>0</v>
      </c>
      <c r="S157" s="69"/>
      <c r="T157" s="197">
        <f t="shared" si="31"/>
        <v>0</v>
      </c>
      <c r="U157" s="197">
        <v>1.2E-4</v>
      </c>
      <c r="V157" s="197">
        <f t="shared" si="32"/>
        <v>1.6800000000000001E-3</v>
      </c>
      <c r="W157" s="197">
        <v>0</v>
      </c>
      <c r="X157" s="198">
        <f t="shared" si="33"/>
        <v>0</v>
      </c>
      <c r="Y157" s="32"/>
      <c r="Z157" s="32"/>
      <c r="AA157" s="32"/>
      <c r="AB157" s="32"/>
      <c r="AC157" s="32"/>
      <c r="AD157" s="32"/>
      <c r="AE157" s="32"/>
      <c r="AR157" s="199" t="s">
        <v>423</v>
      </c>
      <c r="AT157" s="199" t="s">
        <v>213</v>
      </c>
      <c r="AU157" s="199" t="s">
        <v>88</v>
      </c>
      <c r="AY157" s="15" t="s">
        <v>148</v>
      </c>
      <c r="BE157" s="200">
        <f t="shared" si="34"/>
        <v>0</v>
      </c>
      <c r="BF157" s="200">
        <f t="shared" si="35"/>
        <v>0</v>
      </c>
      <c r="BG157" s="200">
        <f t="shared" si="36"/>
        <v>0</v>
      </c>
      <c r="BH157" s="200">
        <f t="shared" si="37"/>
        <v>0</v>
      </c>
      <c r="BI157" s="200">
        <f t="shared" si="38"/>
        <v>0</v>
      </c>
      <c r="BJ157" s="15" t="s">
        <v>86</v>
      </c>
      <c r="BK157" s="200">
        <f t="shared" si="39"/>
        <v>0</v>
      </c>
      <c r="BL157" s="15" t="s">
        <v>423</v>
      </c>
      <c r="BM157" s="199" t="s">
        <v>1184</v>
      </c>
    </row>
    <row r="158" spans="1:65" s="2" customFormat="1" ht="24.2" customHeight="1">
      <c r="A158" s="32"/>
      <c r="B158" s="33"/>
      <c r="C158" s="187" t="s">
        <v>249</v>
      </c>
      <c r="D158" s="187" t="s">
        <v>151</v>
      </c>
      <c r="E158" s="188" t="s">
        <v>625</v>
      </c>
      <c r="F158" s="189" t="s">
        <v>626</v>
      </c>
      <c r="G158" s="190" t="s">
        <v>171</v>
      </c>
      <c r="H158" s="191">
        <v>56</v>
      </c>
      <c r="I158" s="192"/>
      <c r="J158" s="192"/>
      <c r="K158" s="193">
        <f t="shared" si="27"/>
        <v>0</v>
      </c>
      <c r="L158" s="189" t="s">
        <v>155</v>
      </c>
      <c r="M158" s="37"/>
      <c r="N158" s="194" t="s">
        <v>1</v>
      </c>
      <c r="O158" s="195" t="s">
        <v>41</v>
      </c>
      <c r="P158" s="196">
        <f t="shared" si="28"/>
        <v>0</v>
      </c>
      <c r="Q158" s="196">
        <f t="shared" si="29"/>
        <v>0</v>
      </c>
      <c r="R158" s="196">
        <f t="shared" si="30"/>
        <v>0</v>
      </c>
      <c r="S158" s="69"/>
      <c r="T158" s="197">
        <f t="shared" si="31"/>
        <v>0</v>
      </c>
      <c r="U158" s="197">
        <v>0</v>
      </c>
      <c r="V158" s="197">
        <f t="shared" si="32"/>
        <v>0</v>
      </c>
      <c r="W158" s="197">
        <v>0</v>
      </c>
      <c r="X158" s="198">
        <f t="shared" si="33"/>
        <v>0</v>
      </c>
      <c r="Y158" s="32"/>
      <c r="Z158" s="32"/>
      <c r="AA158" s="32"/>
      <c r="AB158" s="32"/>
      <c r="AC158" s="32"/>
      <c r="AD158" s="32"/>
      <c r="AE158" s="32"/>
      <c r="AR158" s="199" t="s">
        <v>167</v>
      </c>
      <c r="AT158" s="199" t="s">
        <v>151</v>
      </c>
      <c r="AU158" s="199" t="s">
        <v>88</v>
      </c>
      <c r="AY158" s="15" t="s">
        <v>148</v>
      </c>
      <c r="BE158" s="200">
        <f t="shared" si="34"/>
        <v>0</v>
      </c>
      <c r="BF158" s="200">
        <f t="shared" si="35"/>
        <v>0</v>
      </c>
      <c r="BG158" s="200">
        <f t="shared" si="36"/>
        <v>0</v>
      </c>
      <c r="BH158" s="200">
        <f t="shared" si="37"/>
        <v>0</v>
      </c>
      <c r="BI158" s="200">
        <f t="shared" si="38"/>
        <v>0</v>
      </c>
      <c r="BJ158" s="15" t="s">
        <v>86</v>
      </c>
      <c r="BK158" s="200">
        <f t="shared" si="39"/>
        <v>0</v>
      </c>
      <c r="BL158" s="15" t="s">
        <v>167</v>
      </c>
      <c r="BM158" s="199" t="s">
        <v>1185</v>
      </c>
    </row>
    <row r="159" spans="1:65" s="2" customFormat="1" ht="24.2" customHeight="1">
      <c r="A159" s="32"/>
      <c r="B159" s="33"/>
      <c r="C159" s="201" t="s">
        <v>253</v>
      </c>
      <c r="D159" s="201" t="s">
        <v>213</v>
      </c>
      <c r="E159" s="202" t="s">
        <v>629</v>
      </c>
      <c r="F159" s="203" t="s">
        <v>630</v>
      </c>
      <c r="G159" s="204" t="s">
        <v>171</v>
      </c>
      <c r="H159" s="205">
        <v>28</v>
      </c>
      <c r="I159" s="206"/>
      <c r="J159" s="207"/>
      <c r="K159" s="208">
        <f t="shared" si="27"/>
        <v>0</v>
      </c>
      <c r="L159" s="203" t="s">
        <v>1</v>
      </c>
      <c r="M159" s="209"/>
      <c r="N159" s="210" t="s">
        <v>1</v>
      </c>
      <c r="O159" s="195" t="s">
        <v>41</v>
      </c>
      <c r="P159" s="196">
        <f t="shared" si="28"/>
        <v>0</v>
      </c>
      <c r="Q159" s="196">
        <f t="shared" si="29"/>
        <v>0</v>
      </c>
      <c r="R159" s="196">
        <f t="shared" si="30"/>
        <v>0</v>
      </c>
      <c r="S159" s="69"/>
      <c r="T159" s="197">
        <f t="shared" si="31"/>
        <v>0</v>
      </c>
      <c r="U159" s="197">
        <v>1.0000000000000001E-5</v>
      </c>
      <c r="V159" s="197">
        <f t="shared" si="32"/>
        <v>2.8000000000000003E-4</v>
      </c>
      <c r="W159" s="197">
        <v>0</v>
      </c>
      <c r="X159" s="198">
        <f t="shared" si="33"/>
        <v>0</v>
      </c>
      <c r="Y159" s="32"/>
      <c r="Z159" s="32"/>
      <c r="AA159" s="32"/>
      <c r="AB159" s="32"/>
      <c r="AC159" s="32"/>
      <c r="AD159" s="32"/>
      <c r="AE159" s="32"/>
      <c r="AR159" s="199" t="s">
        <v>423</v>
      </c>
      <c r="AT159" s="199" t="s">
        <v>213</v>
      </c>
      <c r="AU159" s="199" t="s">
        <v>88</v>
      </c>
      <c r="AY159" s="15" t="s">
        <v>148</v>
      </c>
      <c r="BE159" s="200">
        <f t="shared" si="34"/>
        <v>0</v>
      </c>
      <c r="BF159" s="200">
        <f t="shared" si="35"/>
        <v>0</v>
      </c>
      <c r="BG159" s="200">
        <f t="shared" si="36"/>
        <v>0</v>
      </c>
      <c r="BH159" s="200">
        <f t="shared" si="37"/>
        <v>0</v>
      </c>
      <c r="BI159" s="200">
        <f t="shared" si="38"/>
        <v>0</v>
      </c>
      <c r="BJ159" s="15" t="s">
        <v>86</v>
      </c>
      <c r="BK159" s="200">
        <f t="shared" si="39"/>
        <v>0</v>
      </c>
      <c r="BL159" s="15" t="s">
        <v>423</v>
      </c>
      <c r="BM159" s="199" t="s">
        <v>1186</v>
      </c>
    </row>
    <row r="160" spans="1:65" s="2" customFormat="1" ht="44.25" customHeight="1">
      <c r="A160" s="32"/>
      <c r="B160" s="33"/>
      <c r="C160" s="187" t="s">
        <v>257</v>
      </c>
      <c r="D160" s="187" t="s">
        <v>151</v>
      </c>
      <c r="E160" s="188" t="s">
        <v>717</v>
      </c>
      <c r="F160" s="189" t="s">
        <v>718</v>
      </c>
      <c r="G160" s="190" t="s">
        <v>166</v>
      </c>
      <c r="H160" s="191">
        <v>24</v>
      </c>
      <c r="I160" s="192"/>
      <c r="J160" s="192"/>
      <c r="K160" s="193">
        <f t="shared" si="27"/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si="28"/>
        <v>0</v>
      </c>
      <c r="Q160" s="196">
        <f t="shared" si="29"/>
        <v>0</v>
      </c>
      <c r="R160" s="196">
        <f t="shared" si="30"/>
        <v>0</v>
      </c>
      <c r="S160" s="69"/>
      <c r="T160" s="197">
        <f t="shared" si="31"/>
        <v>0</v>
      </c>
      <c r="U160" s="197">
        <v>0</v>
      </c>
      <c r="V160" s="197">
        <f t="shared" si="32"/>
        <v>0</v>
      </c>
      <c r="W160" s="197">
        <v>0</v>
      </c>
      <c r="X160" s="198">
        <f t="shared" si="33"/>
        <v>0</v>
      </c>
      <c r="Y160" s="32"/>
      <c r="Z160" s="32"/>
      <c r="AA160" s="32"/>
      <c r="AB160" s="32"/>
      <c r="AC160" s="32"/>
      <c r="AD160" s="32"/>
      <c r="AE160" s="32"/>
      <c r="AR160" s="199" t="s">
        <v>210</v>
      </c>
      <c r="AT160" s="199" t="s">
        <v>151</v>
      </c>
      <c r="AU160" s="199" t="s">
        <v>88</v>
      </c>
      <c r="AY160" s="15" t="s">
        <v>148</v>
      </c>
      <c r="BE160" s="200">
        <f t="shared" si="34"/>
        <v>0</v>
      </c>
      <c r="BF160" s="200">
        <f t="shared" si="35"/>
        <v>0</v>
      </c>
      <c r="BG160" s="200">
        <f t="shared" si="36"/>
        <v>0</v>
      </c>
      <c r="BH160" s="200">
        <f t="shared" si="37"/>
        <v>0</v>
      </c>
      <c r="BI160" s="200">
        <f t="shared" si="38"/>
        <v>0</v>
      </c>
      <c r="BJ160" s="15" t="s">
        <v>86</v>
      </c>
      <c r="BK160" s="200">
        <f t="shared" si="39"/>
        <v>0</v>
      </c>
      <c r="BL160" s="15" t="s">
        <v>210</v>
      </c>
      <c r="BM160" s="199" t="s">
        <v>1187</v>
      </c>
    </row>
    <row r="161" spans="1:65" s="2" customFormat="1" ht="24">
      <c r="A161" s="32"/>
      <c r="B161" s="33"/>
      <c r="C161" s="201" t="s">
        <v>261</v>
      </c>
      <c r="D161" s="201" t="s">
        <v>213</v>
      </c>
      <c r="E161" s="202" t="s">
        <v>720</v>
      </c>
      <c r="F161" s="203" t="s">
        <v>721</v>
      </c>
      <c r="G161" s="204" t="s">
        <v>166</v>
      </c>
      <c r="H161" s="205">
        <v>24</v>
      </c>
      <c r="I161" s="206"/>
      <c r="J161" s="207"/>
      <c r="K161" s="208">
        <f t="shared" si="27"/>
        <v>0</v>
      </c>
      <c r="L161" s="203" t="s">
        <v>155</v>
      </c>
      <c r="M161" s="209"/>
      <c r="N161" s="210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1E-4</v>
      </c>
      <c r="V161" s="197">
        <f t="shared" si="32"/>
        <v>2.4000000000000002E-3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216</v>
      </c>
      <c r="AT161" s="199" t="s">
        <v>213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210</v>
      </c>
      <c r="BM161" s="199" t="s">
        <v>1188</v>
      </c>
    </row>
    <row r="162" spans="1:65" s="2" customFormat="1" ht="44.25" customHeight="1">
      <c r="A162" s="32"/>
      <c r="B162" s="33"/>
      <c r="C162" s="187" t="s">
        <v>265</v>
      </c>
      <c r="D162" s="187" t="s">
        <v>151</v>
      </c>
      <c r="E162" s="188" t="s">
        <v>723</v>
      </c>
      <c r="F162" s="189" t="s">
        <v>724</v>
      </c>
      <c r="G162" s="190" t="s">
        <v>166</v>
      </c>
      <c r="H162" s="191">
        <v>40</v>
      </c>
      <c r="I162" s="192"/>
      <c r="J162" s="192"/>
      <c r="K162" s="193">
        <f t="shared" si="27"/>
        <v>0</v>
      </c>
      <c r="L162" s="189" t="s">
        <v>155</v>
      </c>
      <c r="M162" s="37"/>
      <c r="N162" s="194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0</v>
      </c>
      <c r="V162" s="197">
        <f t="shared" si="32"/>
        <v>0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210</v>
      </c>
      <c r="AT162" s="199" t="s">
        <v>151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210</v>
      </c>
      <c r="BM162" s="199" t="s">
        <v>1189</v>
      </c>
    </row>
    <row r="163" spans="1:65" s="2" customFormat="1" ht="24">
      <c r="A163" s="32"/>
      <c r="B163" s="33"/>
      <c r="C163" s="201" t="s">
        <v>269</v>
      </c>
      <c r="D163" s="201" t="s">
        <v>213</v>
      </c>
      <c r="E163" s="202" t="s">
        <v>726</v>
      </c>
      <c r="F163" s="203" t="s">
        <v>727</v>
      </c>
      <c r="G163" s="204" t="s">
        <v>166</v>
      </c>
      <c r="H163" s="205">
        <v>40</v>
      </c>
      <c r="I163" s="206"/>
      <c r="J163" s="207"/>
      <c r="K163" s="208">
        <f t="shared" si="27"/>
        <v>0</v>
      </c>
      <c r="L163" s="203" t="s">
        <v>155</v>
      </c>
      <c r="M163" s="209"/>
      <c r="N163" s="210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6.9999999999999994E-5</v>
      </c>
      <c r="V163" s="197">
        <f t="shared" si="32"/>
        <v>2.7999999999999995E-3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216</v>
      </c>
      <c r="AT163" s="199" t="s">
        <v>213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210</v>
      </c>
      <c r="BM163" s="199" t="s">
        <v>1190</v>
      </c>
    </row>
    <row r="164" spans="1:65" s="2" customFormat="1" ht="44.25" customHeight="1">
      <c r="A164" s="32"/>
      <c r="B164" s="33"/>
      <c r="C164" s="187" t="s">
        <v>273</v>
      </c>
      <c r="D164" s="187" t="s">
        <v>151</v>
      </c>
      <c r="E164" s="188" t="s">
        <v>729</v>
      </c>
      <c r="F164" s="189" t="s">
        <v>730</v>
      </c>
      <c r="G164" s="190" t="s">
        <v>166</v>
      </c>
      <c r="H164" s="191">
        <v>13</v>
      </c>
      <c r="I164" s="192"/>
      <c r="J164" s="192"/>
      <c r="K164" s="193">
        <f t="shared" si="27"/>
        <v>0</v>
      </c>
      <c r="L164" s="189" t="s">
        <v>155</v>
      </c>
      <c r="M164" s="37"/>
      <c r="N164" s="194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0</v>
      </c>
      <c r="V164" s="197">
        <f t="shared" si="32"/>
        <v>0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210</v>
      </c>
      <c r="AT164" s="199" t="s">
        <v>151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210</v>
      </c>
      <c r="BM164" s="199" t="s">
        <v>1191</v>
      </c>
    </row>
    <row r="165" spans="1:65" s="2" customFormat="1" ht="24">
      <c r="A165" s="32"/>
      <c r="B165" s="33"/>
      <c r="C165" s="201" t="s">
        <v>278</v>
      </c>
      <c r="D165" s="201" t="s">
        <v>213</v>
      </c>
      <c r="E165" s="202" t="s">
        <v>732</v>
      </c>
      <c r="F165" s="203" t="s">
        <v>733</v>
      </c>
      <c r="G165" s="204" t="s">
        <v>166</v>
      </c>
      <c r="H165" s="205">
        <v>3</v>
      </c>
      <c r="I165" s="206"/>
      <c r="J165" s="207"/>
      <c r="K165" s="208">
        <f t="shared" si="27"/>
        <v>0</v>
      </c>
      <c r="L165" s="203" t="s">
        <v>155</v>
      </c>
      <c r="M165" s="209"/>
      <c r="N165" s="210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1.2E-4</v>
      </c>
      <c r="V165" s="197">
        <f t="shared" si="32"/>
        <v>3.6000000000000002E-4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216</v>
      </c>
      <c r="AT165" s="199" t="s">
        <v>213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210</v>
      </c>
      <c r="BM165" s="199" t="s">
        <v>1192</v>
      </c>
    </row>
    <row r="166" spans="1:65" s="2" customFormat="1" ht="16.5" customHeight="1">
      <c r="A166" s="32"/>
      <c r="B166" s="33"/>
      <c r="C166" s="201" t="s">
        <v>282</v>
      </c>
      <c r="D166" s="201" t="s">
        <v>213</v>
      </c>
      <c r="E166" s="202" t="s">
        <v>735</v>
      </c>
      <c r="F166" s="203" t="s">
        <v>1193</v>
      </c>
      <c r="G166" s="204" t="s">
        <v>166</v>
      </c>
      <c r="H166" s="205">
        <v>10</v>
      </c>
      <c r="I166" s="206"/>
      <c r="J166" s="207"/>
      <c r="K166" s="208">
        <f t="shared" si="27"/>
        <v>0</v>
      </c>
      <c r="L166" s="203" t="s">
        <v>1</v>
      </c>
      <c r="M166" s="209"/>
      <c r="N166" s="210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0</v>
      </c>
      <c r="V166" s="197">
        <f t="shared" si="32"/>
        <v>0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216</v>
      </c>
      <c r="AT166" s="199" t="s">
        <v>213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210</v>
      </c>
      <c r="BM166" s="199" t="s">
        <v>1194</v>
      </c>
    </row>
    <row r="167" spans="1:65" s="2" customFormat="1" ht="44.25" customHeight="1">
      <c r="A167" s="32"/>
      <c r="B167" s="33"/>
      <c r="C167" s="187" t="s">
        <v>286</v>
      </c>
      <c r="D167" s="187" t="s">
        <v>151</v>
      </c>
      <c r="E167" s="188" t="s">
        <v>318</v>
      </c>
      <c r="F167" s="189" t="s">
        <v>319</v>
      </c>
      <c r="G167" s="190" t="s">
        <v>171</v>
      </c>
      <c r="H167" s="191">
        <v>66</v>
      </c>
      <c r="I167" s="192"/>
      <c r="J167" s="192"/>
      <c r="K167" s="193">
        <f t="shared" si="27"/>
        <v>0</v>
      </c>
      <c r="L167" s="189" t="s">
        <v>155</v>
      </c>
      <c r="M167" s="37"/>
      <c r="N167" s="194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210</v>
      </c>
      <c r="AT167" s="199" t="s">
        <v>151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210</v>
      </c>
      <c r="BM167" s="199" t="s">
        <v>1195</v>
      </c>
    </row>
    <row r="168" spans="1:65" s="2" customFormat="1" ht="24.2" customHeight="1">
      <c r="A168" s="32"/>
      <c r="B168" s="33"/>
      <c r="C168" s="201" t="s">
        <v>216</v>
      </c>
      <c r="D168" s="201" t="s">
        <v>213</v>
      </c>
      <c r="E168" s="202" t="s">
        <v>322</v>
      </c>
      <c r="F168" s="203" t="s">
        <v>323</v>
      </c>
      <c r="G168" s="204" t="s">
        <v>171</v>
      </c>
      <c r="H168" s="205">
        <v>66</v>
      </c>
      <c r="I168" s="206"/>
      <c r="J168" s="207"/>
      <c r="K168" s="208">
        <f t="shared" si="27"/>
        <v>0</v>
      </c>
      <c r="L168" s="203" t="s">
        <v>155</v>
      </c>
      <c r="M168" s="209"/>
      <c r="N168" s="210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5.0000000000000002E-5</v>
      </c>
      <c r="V168" s="197">
        <f t="shared" si="32"/>
        <v>3.3E-3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216</v>
      </c>
      <c r="AT168" s="199" t="s">
        <v>213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210</v>
      </c>
      <c r="BM168" s="199" t="s">
        <v>1196</v>
      </c>
    </row>
    <row r="169" spans="1:65" s="2" customFormat="1" ht="16.5" customHeight="1">
      <c r="A169" s="32"/>
      <c r="B169" s="33"/>
      <c r="C169" s="201" t="s">
        <v>293</v>
      </c>
      <c r="D169" s="201" t="s">
        <v>213</v>
      </c>
      <c r="E169" s="202" t="s">
        <v>326</v>
      </c>
      <c r="F169" s="203" t="s">
        <v>1080</v>
      </c>
      <c r="G169" s="204" t="s">
        <v>171</v>
      </c>
      <c r="H169" s="205">
        <v>20</v>
      </c>
      <c r="I169" s="206"/>
      <c r="J169" s="207"/>
      <c r="K169" s="208">
        <f t="shared" si="27"/>
        <v>0</v>
      </c>
      <c r="L169" s="203" t="s">
        <v>1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0</v>
      </c>
      <c r="V169" s="197">
        <f t="shared" si="32"/>
        <v>0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216</v>
      </c>
      <c r="AT169" s="199" t="s">
        <v>213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210</v>
      </c>
      <c r="BM169" s="199" t="s">
        <v>1197</v>
      </c>
    </row>
    <row r="170" spans="1:65" s="2" customFormat="1" ht="16.5" customHeight="1">
      <c r="A170" s="32"/>
      <c r="B170" s="33"/>
      <c r="C170" s="201" t="s">
        <v>297</v>
      </c>
      <c r="D170" s="201" t="s">
        <v>213</v>
      </c>
      <c r="E170" s="202" t="s">
        <v>330</v>
      </c>
      <c r="F170" s="203" t="s">
        <v>1082</v>
      </c>
      <c r="G170" s="204" t="s">
        <v>171</v>
      </c>
      <c r="H170" s="205">
        <v>30</v>
      </c>
      <c r="I170" s="206"/>
      <c r="J170" s="207"/>
      <c r="K170" s="208">
        <f t="shared" si="27"/>
        <v>0</v>
      </c>
      <c r="L170" s="203" t="s">
        <v>1</v>
      </c>
      <c r="M170" s="209"/>
      <c r="N170" s="210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216</v>
      </c>
      <c r="AT170" s="199" t="s">
        <v>213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210</v>
      </c>
      <c r="BM170" s="199" t="s">
        <v>1198</v>
      </c>
    </row>
    <row r="171" spans="1:65" s="2" customFormat="1" ht="16.5" customHeight="1">
      <c r="A171" s="32"/>
      <c r="B171" s="33"/>
      <c r="C171" s="201" t="s">
        <v>301</v>
      </c>
      <c r="D171" s="201" t="s">
        <v>213</v>
      </c>
      <c r="E171" s="202" t="s">
        <v>334</v>
      </c>
      <c r="F171" s="203" t="s">
        <v>1084</v>
      </c>
      <c r="G171" s="204" t="s">
        <v>171</v>
      </c>
      <c r="H171" s="205">
        <v>20</v>
      </c>
      <c r="I171" s="206"/>
      <c r="J171" s="207"/>
      <c r="K171" s="208">
        <f t="shared" si="27"/>
        <v>0</v>
      </c>
      <c r="L171" s="203" t="s">
        <v>1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210</v>
      </c>
      <c r="BM171" s="199" t="s">
        <v>1199</v>
      </c>
    </row>
    <row r="172" spans="1:65" s="2" customFormat="1" ht="37.9" customHeight="1">
      <c r="A172" s="32"/>
      <c r="B172" s="33"/>
      <c r="C172" s="187" t="s">
        <v>305</v>
      </c>
      <c r="D172" s="187" t="s">
        <v>151</v>
      </c>
      <c r="E172" s="188" t="s">
        <v>750</v>
      </c>
      <c r="F172" s="189" t="s">
        <v>751</v>
      </c>
      <c r="G172" s="190" t="s">
        <v>166</v>
      </c>
      <c r="H172" s="191">
        <v>600</v>
      </c>
      <c r="I172" s="192"/>
      <c r="J172" s="192"/>
      <c r="K172" s="193">
        <f t="shared" si="27"/>
        <v>0</v>
      </c>
      <c r="L172" s="189" t="s">
        <v>155</v>
      </c>
      <c r="M172" s="37"/>
      <c r="N172" s="194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210</v>
      </c>
      <c r="AT172" s="199" t="s">
        <v>151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210</v>
      </c>
      <c r="BM172" s="199" t="s">
        <v>1200</v>
      </c>
    </row>
    <row r="173" spans="1:65" s="2" customFormat="1" ht="24.2" customHeight="1">
      <c r="A173" s="32"/>
      <c r="B173" s="33"/>
      <c r="C173" s="201" t="s">
        <v>309</v>
      </c>
      <c r="D173" s="201" t="s">
        <v>213</v>
      </c>
      <c r="E173" s="202" t="s">
        <v>364</v>
      </c>
      <c r="F173" s="203" t="s">
        <v>365</v>
      </c>
      <c r="G173" s="204" t="s">
        <v>166</v>
      </c>
      <c r="H173" s="205">
        <v>660</v>
      </c>
      <c r="I173" s="206"/>
      <c r="J173" s="207"/>
      <c r="K173" s="208">
        <f t="shared" si="27"/>
        <v>0</v>
      </c>
      <c r="L173" s="203" t="s">
        <v>155</v>
      </c>
      <c r="M173" s="209"/>
      <c r="N173" s="210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1.2E-4</v>
      </c>
      <c r="V173" s="197">
        <f t="shared" si="32"/>
        <v>7.9200000000000007E-2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216</v>
      </c>
      <c r="AT173" s="199" t="s">
        <v>213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210</v>
      </c>
      <c r="BM173" s="199" t="s">
        <v>1201</v>
      </c>
    </row>
    <row r="174" spans="1:65" s="13" customFormat="1" ht="11.25">
      <c r="B174" s="211"/>
      <c r="C174" s="212"/>
      <c r="D174" s="213" t="s">
        <v>218</v>
      </c>
      <c r="E174" s="212"/>
      <c r="F174" s="214" t="s">
        <v>623</v>
      </c>
      <c r="G174" s="212"/>
      <c r="H174" s="215">
        <v>660</v>
      </c>
      <c r="I174" s="216"/>
      <c r="J174" s="216"/>
      <c r="K174" s="212"/>
      <c r="L174" s="212"/>
      <c r="M174" s="217"/>
      <c r="N174" s="218"/>
      <c r="O174" s="219"/>
      <c r="P174" s="219"/>
      <c r="Q174" s="219"/>
      <c r="R174" s="219"/>
      <c r="S174" s="219"/>
      <c r="T174" s="219"/>
      <c r="U174" s="219"/>
      <c r="V174" s="219"/>
      <c r="W174" s="219"/>
      <c r="X174" s="220"/>
      <c r="AT174" s="221" t="s">
        <v>218</v>
      </c>
      <c r="AU174" s="221" t="s">
        <v>88</v>
      </c>
      <c r="AV174" s="13" t="s">
        <v>88</v>
      </c>
      <c r="AW174" s="13" t="s">
        <v>4</v>
      </c>
      <c r="AX174" s="13" t="s">
        <v>86</v>
      </c>
      <c r="AY174" s="221" t="s">
        <v>148</v>
      </c>
    </row>
    <row r="175" spans="1:65" s="2" customFormat="1" ht="37.9" customHeight="1">
      <c r="A175" s="32"/>
      <c r="B175" s="33"/>
      <c r="C175" s="187" t="s">
        <v>313</v>
      </c>
      <c r="D175" s="187" t="s">
        <v>151</v>
      </c>
      <c r="E175" s="188" t="s">
        <v>756</v>
      </c>
      <c r="F175" s="189" t="s">
        <v>757</v>
      </c>
      <c r="G175" s="190" t="s">
        <v>166</v>
      </c>
      <c r="H175" s="191">
        <v>300</v>
      </c>
      <c r="I175" s="192"/>
      <c r="J175" s="192"/>
      <c r="K175" s="193">
        <f>ROUND(P175*H175,2)</f>
        <v>0</v>
      </c>
      <c r="L175" s="189" t="s">
        <v>155</v>
      </c>
      <c r="M175" s="37"/>
      <c r="N175" s="194" t="s">
        <v>1</v>
      </c>
      <c r="O175" s="195" t="s">
        <v>41</v>
      </c>
      <c r="P175" s="196">
        <f>I175+J175</f>
        <v>0</v>
      </c>
      <c r="Q175" s="196">
        <f>ROUND(I175*H175,2)</f>
        <v>0</v>
      </c>
      <c r="R175" s="196">
        <f>ROUND(J175*H175,2)</f>
        <v>0</v>
      </c>
      <c r="S175" s="69"/>
      <c r="T175" s="197">
        <f>S175*H175</f>
        <v>0</v>
      </c>
      <c r="U175" s="197">
        <v>0</v>
      </c>
      <c r="V175" s="197">
        <f>U175*H175</f>
        <v>0</v>
      </c>
      <c r="W175" s="197">
        <v>0</v>
      </c>
      <c r="X175" s="198">
        <f>W175*H175</f>
        <v>0</v>
      </c>
      <c r="Y175" s="32"/>
      <c r="Z175" s="32"/>
      <c r="AA175" s="32"/>
      <c r="AB175" s="32"/>
      <c r="AC175" s="32"/>
      <c r="AD175" s="32"/>
      <c r="AE175" s="32"/>
      <c r="AR175" s="199" t="s">
        <v>210</v>
      </c>
      <c r="AT175" s="199" t="s">
        <v>151</v>
      </c>
      <c r="AU175" s="199" t="s">
        <v>88</v>
      </c>
      <c r="AY175" s="15" t="s">
        <v>148</v>
      </c>
      <c r="BE175" s="200">
        <f>IF(O175="základní",K175,0)</f>
        <v>0</v>
      </c>
      <c r="BF175" s="200">
        <f>IF(O175="snížená",K175,0)</f>
        <v>0</v>
      </c>
      <c r="BG175" s="200">
        <f>IF(O175="zákl. přenesená",K175,0)</f>
        <v>0</v>
      </c>
      <c r="BH175" s="200">
        <f>IF(O175="sníž. přenesená",K175,0)</f>
        <v>0</v>
      </c>
      <c r="BI175" s="200">
        <f>IF(O175="nulová",K175,0)</f>
        <v>0</v>
      </c>
      <c r="BJ175" s="15" t="s">
        <v>86</v>
      </c>
      <c r="BK175" s="200">
        <f>ROUND(P175*H175,2)</f>
        <v>0</v>
      </c>
      <c r="BL175" s="15" t="s">
        <v>210</v>
      </c>
      <c r="BM175" s="199" t="s">
        <v>1202</v>
      </c>
    </row>
    <row r="176" spans="1:65" s="2" customFormat="1" ht="24.2" customHeight="1">
      <c r="A176" s="32"/>
      <c r="B176" s="33"/>
      <c r="C176" s="201" t="s">
        <v>317</v>
      </c>
      <c r="D176" s="201" t="s">
        <v>213</v>
      </c>
      <c r="E176" s="202" t="s">
        <v>369</v>
      </c>
      <c r="F176" s="203" t="s">
        <v>370</v>
      </c>
      <c r="G176" s="204" t="s">
        <v>166</v>
      </c>
      <c r="H176" s="205">
        <v>330</v>
      </c>
      <c r="I176" s="206"/>
      <c r="J176" s="207"/>
      <c r="K176" s="208">
        <f>ROUND(P176*H176,2)</f>
        <v>0</v>
      </c>
      <c r="L176" s="203" t="s">
        <v>155</v>
      </c>
      <c r="M176" s="209"/>
      <c r="N176" s="210" t="s">
        <v>1</v>
      </c>
      <c r="O176" s="195" t="s">
        <v>41</v>
      </c>
      <c r="P176" s="196">
        <f>I176+J176</f>
        <v>0</v>
      </c>
      <c r="Q176" s="196">
        <f>ROUND(I176*H176,2)</f>
        <v>0</v>
      </c>
      <c r="R176" s="196">
        <f>ROUND(J176*H176,2)</f>
        <v>0</v>
      </c>
      <c r="S176" s="69"/>
      <c r="T176" s="197">
        <f>S176*H176</f>
        <v>0</v>
      </c>
      <c r="U176" s="197">
        <v>1.7000000000000001E-4</v>
      </c>
      <c r="V176" s="197">
        <f>U176*H176</f>
        <v>5.6100000000000004E-2</v>
      </c>
      <c r="W176" s="197">
        <v>0</v>
      </c>
      <c r="X176" s="198">
        <f>W176*H176</f>
        <v>0</v>
      </c>
      <c r="Y176" s="32"/>
      <c r="Z176" s="32"/>
      <c r="AA176" s="32"/>
      <c r="AB176" s="32"/>
      <c r="AC176" s="32"/>
      <c r="AD176" s="32"/>
      <c r="AE176" s="32"/>
      <c r="AR176" s="199" t="s">
        <v>216</v>
      </c>
      <c r="AT176" s="199" t="s">
        <v>213</v>
      </c>
      <c r="AU176" s="199" t="s">
        <v>88</v>
      </c>
      <c r="AY176" s="15" t="s">
        <v>148</v>
      </c>
      <c r="BE176" s="200">
        <f>IF(O176="základní",K176,0)</f>
        <v>0</v>
      </c>
      <c r="BF176" s="200">
        <f>IF(O176="snížená",K176,0)</f>
        <v>0</v>
      </c>
      <c r="BG176" s="200">
        <f>IF(O176="zákl. přenesená",K176,0)</f>
        <v>0</v>
      </c>
      <c r="BH176" s="200">
        <f>IF(O176="sníž. přenesená",K176,0)</f>
        <v>0</v>
      </c>
      <c r="BI176" s="200">
        <f>IF(O176="nulová",K176,0)</f>
        <v>0</v>
      </c>
      <c r="BJ176" s="15" t="s">
        <v>86</v>
      </c>
      <c r="BK176" s="200">
        <f>ROUND(P176*H176,2)</f>
        <v>0</v>
      </c>
      <c r="BL176" s="15" t="s">
        <v>210</v>
      </c>
      <c r="BM176" s="199" t="s">
        <v>1203</v>
      </c>
    </row>
    <row r="177" spans="1:65" s="13" customFormat="1" ht="11.25">
      <c r="B177" s="211"/>
      <c r="C177" s="212"/>
      <c r="D177" s="213" t="s">
        <v>218</v>
      </c>
      <c r="E177" s="212"/>
      <c r="F177" s="214" t="s">
        <v>948</v>
      </c>
      <c r="G177" s="212"/>
      <c r="H177" s="215">
        <v>330</v>
      </c>
      <c r="I177" s="216"/>
      <c r="J177" s="216"/>
      <c r="K177" s="212"/>
      <c r="L177" s="212"/>
      <c r="M177" s="217"/>
      <c r="N177" s="218"/>
      <c r="O177" s="219"/>
      <c r="P177" s="219"/>
      <c r="Q177" s="219"/>
      <c r="R177" s="219"/>
      <c r="S177" s="219"/>
      <c r="T177" s="219"/>
      <c r="U177" s="219"/>
      <c r="V177" s="219"/>
      <c r="W177" s="219"/>
      <c r="X177" s="220"/>
      <c r="AT177" s="221" t="s">
        <v>218</v>
      </c>
      <c r="AU177" s="221" t="s">
        <v>88</v>
      </c>
      <c r="AV177" s="13" t="s">
        <v>88</v>
      </c>
      <c r="AW177" s="13" t="s">
        <v>4</v>
      </c>
      <c r="AX177" s="13" t="s">
        <v>86</v>
      </c>
      <c r="AY177" s="221" t="s">
        <v>148</v>
      </c>
    </row>
    <row r="178" spans="1:65" s="2" customFormat="1" ht="37.9" customHeight="1">
      <c r="A178" s="32"/>
      <c r="B178" s="33"/>
      <c r="C178" s="187" t="s">
        <v>321</v>
      </c>
      <c r="D178" s="187" t="s">
        <v>151</v>
      </c>
      <c r="E178" s="188" t="s">
        <v>949</v>
      </c>
      <c r="F178" s="189" t="s">
        <v>950</v>
      </c>
      <c r="G178" s="190" t="s">
        <v>166</v>
      </c>
      <c r="H178" s="191">
        <v>10</v>
      </c>
      <c r="I178" s="192"/>
      <c r="J178" s="192"/>
      <c r="K178" s="193">
        <f>ROUND(P178*H178,2)</f>
        <v>0</v>
      </c>
      <c r="L178" s="189" t="s">
        <v>155</v>
      </c>
      <c r="M178" s="37"/>
      <c r="N178" s="194" t="s">
        <v>1</v>
      </c>
      <c r="O178" s="195" t="s">
        <v>41</v>
      </c>
      <c r="P178" s="196">
        <f>I178+J178</f>
        <v>0</v>
      </c>
      <c r="Q178" s="196">
        <f>ROUND(I178*H178,2)</f>
        <v>0</v>
      </c>
      <c r="R178" s="196">
        <f>ROUND(J178*H178,2)</f>
        <v>0</v>
      </c>
      <c r="S178" s="69"/>
      <c r="T178" s="197">
        <f>S178*H178</f>
        <v>0</v>
      </c>
      <c r="U178" s="197">
        <v>0</v>
      </c>
      <c r="V178" s="197">
        <f>U178*H178</f>
        <v>0</v>
      </c>
      <c r="W178" s="197">
        <v>0</v>
      </c>
      <c r="X178" s="198">
        <f>W178*H178</f>
        <v>0</v>
      </c>
      <c r="Y178" s="32"/>
      <c r="Z178" s="32"/>
      <c r="AA178" s="32"/>
      <c r="AB178" s="32"/>
      <c r="AC178" s="32"/>
      <c r="AD178" s="32"/>
      <c r="AE178" s="32"/>
      <c r="AR178" s="199" t="s">
        <v>210</v>
      </c>
      <c r="AT178" s="199" t="s">
        <v>151</v>
      </c>
      <c r="AU178" s="199" t="s">
        <v>88</v>
      </c>
      <c r="AY178" s="15" t="s">
        <v>148</v>
      </c>
      <c r="BE178" s="200">
        <f>IF(O178="základní",K178,0)</f>
        <v>0</v>
      </c>
      <c r="BF178" s="200">
        <f>IF(O178="snížená",K178,0)</f>
        <v>0</v>
      </c>
      <c r="BG178" s="200">
        <f>IF(O178="zákl. přenesená",K178,0)</f>
        <v>0</v>
      </c>
      <c r="BH178" s="200">
        <f>IF(O178="sníž. přenesená",K178,0)</f>
        <v>0</v>
      </c>
      <c r="BI178" s="200">
        <f>IF(O178="nulová",K178,0)</f>
        <v>0</v>
      </c>
      <c r="BJ178" s="15" t="s">
        <v>86</v>
      </c>
      <c r="BK178" s="200">
        <f>ROUND(P178*H178,2)</f>
        <v>0</v>
      </c>
      <c r="BL178" s="15" t="s">
        <v>210</v>
      </c>
      <c r="BM178" s="199" t="s">
        <v>1204</v>
      </c>
    </row>
    <row r="179" spans="1:65" s="2" customFormat="1" ht="24.2" customHeight="1">
      <c r="A179" s="32"/>
      <c r="B179" s="33"/>
      <c r="C179" s="201" t="s">
        <v>325</v>
      </c>
      <c r="D179" s="201" t="s">
        <v>213</v>
      </c>
      <c r="E179" s="202" t="s">
        <v>952</v>
      </c>
      <c r="F179" s="203" t="s">
        <v>953</v>
      </c>
      <c r="G179" s="204" t="s">
        <v>166</v>
      </c>
      <c r="H179" s="205">
        <v>11</v>
      </c>
      <c r="I179" s="206"/>
      <c r="J179" s="207"/>
      <c r="K179" s="208">
        <f>ROUND(P179*H179,2)</f>
        <v>0</v>
      </c>
      <c r="L179" s="203" t="s">
        <v>155</v>
      </c>
      <c r="M179" s="209"/>
      <c r="N179" s="210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6.4000000000000005E-4</v>
      </c>
      <c r="V179" s="197">
        <f>U179*H179</f>
        <v>7.0400000000000003E-3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216</v>
      </c>
      <c r="AT179" s="199" t="s">
        <v>213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210</v>
      </c>
      <c r="BM179" s="199" t="s">
        <v>1205</v>
      </c>
    </row>
    <row r="180" spans="1:65" s="13" customFormat="1" ht="11.25">
      <c r="B180" s="211"/>
      <c r="C180" s="212"/>
      <c r="D180" s="213" t="s">
        <v>218</v>
      </c>
      <c r="E180" s="212"/>
      <c r="F180" s="214" t="s">
        <v>1206</v>
      </c>
      <c r="G180" s="212"/>
      <c r="H180" s="215">
        <v>11</v>
      </c>
      <c r="I180" s="216"/>
      <c r="J180" s="216"/>
      <c r="K180" s="212"/>
      <c r="L180" s="212"/>
      <c r="M180" s="217"/>
      <c r="N180" s="218"/>
      <c r="O180" s="219"/>
      <c r="P180" s="219"/>
      <c r="Q180" s="219"/>
      <c r="R180" s="219"/>
      <c r="S180" s="219"/>
      <c r="T180" s="219"/>
      <c r="U180" s="219"/>
      <c r="V180" s="219"/>
      <c r="W180" s="219"/>
      <c r="X180" s="220"/>
      <c r="AT180" s="221" t="s">
        <v>218</v>
      </c>
      <c r="AU180" s="221" t="s">
        <v>88</v>
      </c>
      <c r="AV180" s="13" t="s">
        <v>88</v>
      </c>
      <c r="AW180" s="13" t="s">
        <v>4</v>
      </c>
      <c r="AX180" s="13" t="s">
        <v>86</v>
      </c>
      <c r="AY180" s="221" t="s">
        <v>148</v>
      </c>
    </row>
    <row r="181" spans="1:65" s="2" customFormat="1" ht="37.9" customHeight="1">
      <c r="A181" s="32"/>
      <c r="B181" s="33"/>
      <c r="C181" s="187" t="s">
        <v>329</v>
      </c>
      <c r="D181" s="187" t="s">
        <v>151</v>
      </c>
      <c r="E181" s="188" t="s">
        <v>765</v>
      </c>
      <c r="F181" s="189" t="s">
        <v>766</v>
      </c>
      <c r="G181" s="190" t="s">
        <v>166</v>
      </c>
      <c r="H181" s="191">
        <v>20</v>
      </c>
      <c r="I181" s="192"/>
      <c r="J181" s="192"/>
      <c r="K181" s="193">
        <f>ROUND(P181*H181,2)</f>
        <v>0</v>
      </c>
      <c r="L181" s="189" t="s">
        <v>155</v>
      </c>
      <c r="M181" s="37"/>
      <c r="N181" s="194" t="s">
        <v>1</v>
      </c>
      <c r="O181" s="195" t="s">
        <v>41</v>
      </c>
      <c r="P181" s="196">
        <f>I181+J181</f>
        <v>0</v>
      </c>
      <c r="Q181" s="196">
        <f>ROUND(I181*H181,2)</f>
        <v>0</v>
      </c>
      <c r="R181" s="196">
        <f>ROUND(J181*H181,2)</f>
        <v>0</v>
      </c>
      <c r="S181" s="69"/>
      <c r="T181" s="197">
        <f>S181*H181</f>
        <v>0</v>
      </c>
      <c r="U181" s="197">
        <v>0</v>
      </c>
      <c r="V181" s="197">
        <f>U181*H181</f>
        <v>0</v>
      </c>
      <c r="W181" s="197">
        <v>0</v>
      </c>
      <c r="X181" s="198">
        <f>W181*H181</f>
        <v>0</v>
      </c>
      <c r="Y181" s="32"/>
      <c r="Z181" s="32"/>
      <c r="AA181" s="32"/>
      <c r="AB181" s="32"/>
      <c r="AC181" s="32"/>
      <c r="AD181" s="32"/>
      <c r="AE181" s="32"/>
      <c r="AR181" s="199" t="s">
        <v>210</v>
      </c>
      <c r="AT181" s="199" t="s">
        <v>151</v>
      </c>
      <c r="AU181" s="199" t="s">
        <v>88</v>
      </c>
      <c r="AY181" s="15" t="s">
        <v>148</v>
      </c>
      <c r="BE181" s="200">
        <f>IF(O181="základní",K181,0)</f>
        <v>0</v>
      </c>
      <c r="BF181" s="200">
        <f>IF(O181="snížená",K181,0)</f>
        <v>0</v>
      </c>
      <c r="BG181" s="200">
        <f>IF(O181="zákl. přenesená",K181,0)</f>
        <v>0</v>
      </c>
      <c r="BH181" s="200">
        <f>IF(O181="sníž. přenesená",K181,0)</f>
        <v>0</v>
      </c>
      <c r="BI181" s="200">
        <f>IF(O181="nulová",K181,0)</f>
        <v>0</v>
      </c>
      <c r="BJ181" s="15" t="s">
        <v>86</v>
      </c>
      <c r="BK181" s="200">
        <f>ROUND(P181*H181,2)</f>
        <v>0</v>
      </c>
      <c r="BL181" s="15" t="s">
        <v>210</v>
      </c>
      <c r="BM181" s="199" t="s">
        <v>1207</v>
      </c>
    </row>
    <row r="182" spans="1:65" s="2" customFormat="1" ht="24.2" customHeight="1">
      <c r="A182" s="32"/>
      <c r="B182" s="33"/>
      <c r="C182" s="201" t="s">
        <v>333</v>
      </c>
      <c r="D182" s="201" t="s">
        <v>213</v>
      </c>
      <c r="E182" s="202" t="s">
        <v>768</v>
      </c>
      <c r="F182" s="203" t="s">
        <v>769</v>
      </c>
      <c r="G182" s="204" t="s">
        <v>166</v>
      </c>
      <c r="H182" s="205">
        <v>22</v>
      </c>
      <c r="I182" s="206"/>
      <c r="J182" s="207"/>
      <c r="K182" s="208">
        <f>ROUND(P182*H182,2)</f>
        <v>0</v>
      </c>
      <c r="L182" s="203" t="s">
        <v>155</v>
      </c>
      <c r="M182" s="209"/>
      <c r="N182" s="210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8.9999999999999998E-4</v>
      </c>
      <c r="V182" s="197">
        <f>U182*H182</f>
        <v>1.9799999999999998E-2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216</v>
      </c>
      <c r="AT182" s="199" t="s">
        <v>213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210</v>
      </c>
      <c r="BM182" s="199" t="s">
        <v>1208</v>
      </c>
    </row>
    <row r="183" spans="1:65" s="13" customFormat="1" ht="11.25">
      <c r="B183" s="211"/>
      <c r="C183" s="212"/>
      <c r="D183" s="213" t="s">
        <v>218</v>
      </c>
      <c r="E183" s="212"/>
      <c r="F183" s="214" t="s">
        <v>1209</v>
      </c>
      <c r="G183" s="212"/>
      <c r="H183" s="215">
        <v>22</v>
      </c>
      <c r="I183" s="216"/>
      <c r="J183" s="216"/>
      <c r="K183" s="212"/>
      <c r="L183" s="212"/>
      <c r="M183" s="217"/>
      <c r="N183" s="218"/>
      <c r="O183" s="219"/>
      <c r="P183" s="219"/>
      <c r="Q183" s="219"/>
      <c r="R183" s="219"/>
      <c r="S183" s="219"/>
      <c r="T183" s="219"/>
      <c r="U183" s="219"/>
      <c r="V183" s="219"/>
      <c r="W183" s="219"/>
      <c r="X183" s="220"/>
      <c r="AT183" s="221" t="s">
        <v>218</v>
      </c>
      <c r="AU183" s="221" t="s">
        <v>88</v>
      </c>
      <c r="AV183" s="13" t="s">
        <v>88</v>
      </c>
      <c r="AW183" s="13" t="s">
        <v>4</v>
      </c>
      <c r="AX183" s="13" t="s">
        <v>86</v>
      </c>
      <c r="AY183" s="221" t="s">
        <v>148</v>
      </c>
    </row>
    <row r="184" spans="1:65" s="2" customFormat="1" ht="37.9" customHeight="1">
      <c r="A184" s="32"/>
      <c r="B184" s="33"/>
      <c r="C184" s="187" t="s">
        <v>337</v>
      </c>
      <c r="D184" s="187" t="s">
        <v>151</v>
      </c>
      <c r="E184" s="188" t="s">
        <v>346</v>
      </c>
      <c r="F184" s="189" t="s">
        <v>347</v>
      </c>
      <c r="G184" s="190" t="s">
        <v>166</v>
      </c>
      <c r="H184" s="191">
        <v>40</v>
      </c>
      <c r="I184" s="192"/>
      <c r="J184" s="192"/>
      <c r="K184" s="193">
        <f>ROUND(P184*H184,2)</f>
        <v>0</v>
      </c>
      <c r="L184" s="189" t="s">
        <v>155</v>
      </c>
      <c r="M184" s="37"/>
      <c r="N184" s="194" t="s">
        <v>1</v>
      </c>
      <c r="O184" s="195" t="s">
        <v>41</v>
      </c>
      <c r="P184" s="196">
        <f>I184+J184</f>
        <v>0</v>
      </c>
      <c r="Q184" s="196">
        <f>ROUND(I184*H184,2)</f>
        <v>0</v>
      </c>
      <c r="R184" s="196">
        <f>ROUND(J184*H184,2)</f>
        <v>0</v>
      </c>
      <c r="S184" s="69"/>
      <c r="T184" s="197">
        <f>S184*H184</f>
        <v>0</v>
      </c>
      <c r="U184" s="197">
        <v>0</v>
      </c>
      <c r="V184" s="197">
        <f>U184*H184</f>
        <v>0</v>
      </c>
      <c r="W184" s="197">
        <v>0</v>
      </c>
      <c r="X184" s="198">
        <f>W184*H184</f>
        <v>0</v>
      </c>
      <c r="Y184" s="32"/>
      <c r="Z184" s="32"/>
      <c r="AA184" s="32"/>
      <c r="AB184" s="32"/>
      <c r="AC184" s="32"/>
      <c r="AD184" s="32"/>
      <c r="AE184" s="32"/>
      <c r="AR184" s="199" t="s">
        <v>210</v>
      </c>
      <c r="AT184" s="199" t="s">
        <v>151</v>
      </c>
      <c r="AU184" s="199" t="s">
        <v>88</v>
      </c>
      <c r="AY184" s="15" t="s">
        <v>148</v>
      </c>
      <c r="BE184" s="200">
        <f>IF(O184="základní",K184,0)</f>
        <v>0</v>
      </c>
      <c r="BF184" s="200">
        <f>IF(O184="snížená",K184,0)</f>
        <v>0</v>
      </c>
      <c r="BG184" s="200">
        <f>IF(O184="zákl. přenesená",K184,0)</f>
        <v>0</v>
      </c>
      <c r="BH184" s="200">
        <f>IF(O184="sníž. přenesená",K184,0)</f>
        <v>0</v>
      </c>
      <c r="BI184" s="200">
        <f>IF(O184="nulová",K184,0)</f>
        <v>0</v>
      </c>
      <c r="BJ184" s="15" t="s">
        <v>86</v>
      </c>
      <c r="BK184" s="200">
        <f>ROUND(P184*H184,2)</f>
        <v>0</v>
      </c>
      <c r="BL184" s="15" t="s">
        <v>210</v>
      </c>
      <c r="BM184" s="199" t="s">
        <v>1210</v>
      </c>
    </row>
    <row r="185" spans="1:65" s="2" customFormat="1" ht="24.2" customHeight="1">
      <c r="A185" s="32"/>
      <c r="B185" s="33"/>
      <c r="C185" s="201" t="s">
        <v>341</v>
      </c>
      <c r="D185" s="201" t="s">
        <v>213</v>
      </c>
      <c r="E185" s="202" t="s">
        <v>350</v>
      </c>
      <c r="F185" s="203" t="s">
        <v>762</v>
      </c>
      <c r="G185" s="204" t="s">
        <v>166</v>
      </c>
      <c r="H185" s="205">
        <v>44</v>
      </c>
      <c r="I185" s="206"/>
      <c r="J185" s="207"/>
      <c r="K185" s="208">
        <f>ROUND(P185*H185,2)</f>
        <v>0</v>
      </c>
      <c r="L185" s="203" t="s">
        <v>155</v>
      </c>
      <c r="M185" s="209"/>
      <c r="N185" s="210" t="s">
        <v>1</v>
      </c>
      <c r="O185" s="195" t="s">
        <v>41</v>
      </c>
      <c r="P185" s="196">
        <f>I185+J185</f>
        <v>0</v>
      </c>
      <c r="Q185" s="196">
        <f>ROUND(I185*H185,2)</f>
        <v>0</v>
      </c>
      <c r="R185" s="196">
        <f>ROUND(J185*H185,2)</f>
        <v>0</v>
      </c>
      <c r="S185" s="69"/>
      <c r="T185" s="197">
        <f>S185*H185</f>
        <v>0</v>
      </c>
      <c r="U185" s="197">
        <v>1.6000000000000001E-4</v>
      </c>
      <c r="V185" s="197">
        <f>U185*H185</f>
        <v>7.0400000000000003E-3</v>
      </c>
      <c r="W185" s="197">
        <v>0</v>
      </c>
      <c r="X185" s="198">
        <f>W185*H185</f>
        <v>0</v>
      </c>
      <c r="Y185" s="32"/>
      <c r="Z185" s="32"/>
      <c r="AA185" s="32"/>
      <c r="AB185" s="32"/>
      <c r="AC185" s="32"/>
      <c r="AD185" s="32"/>
      <c r="AE185" s="32"/>
      <c r="AR185" s="199" t="s">
        <v>216</v>
      </c>
      <c r="AT185" s="199" t="s">
        <v>213</v>
      </c>
      <c r="AU185" s="199" t="s">
        <v>88</v>
      </c>
      <c r="AY185" s="15" t="s">
        <v>148</v>
      </c>
      <c r="BE185" s="200">
        <f>IF(O185="základní",K185,0)</f>
        <v>0</v>
      </c>
      <c r="BF185" s="200">
        <f>IF(O185="snížená",K185,0)</f>
        <v>0</v>
      </c>
      <c r="BG185" s="200">
        <f>IF(O185="zákl. přenesená",K185,0)</f>
        <v>0</v>
      </c>
      <c r="BH185" s="200">
        <f>IF(O185="sníž. přenesená",K185,0)</f>
        <v>0</v>
      </c>
      <c r="BI185" s="200">
        <f>IF(O185="nulová",K185,0)</f>
        <v>0</v>
      </c>
      <c r="BJ185" s="15" t="s">
        <v>86</v>
      </c>
      <c r="BK185" s="200">
        <f>ROUND(P185*H185,2)</f>
        <v>0</v>
      </c>
      <c r="BL185" s="15" t="s">
        <v>210</v>
      </c>
      <c r="BM185" s="199" t="s">
        <v>1211</v>
      </c>
    </row>
    <row r="186" spans="1:65" s="13" customFormat="1" ht="11.25">
      <c r="B186" s="211"/>
      <c r="C186" s="212"/>
      <c r="D186" s="213" t="s">
        <v>218</v>
      </c>
      <c r="E186" s="212"/>
      <c r="F186" s="214" t="s">
        <v>960</v>
      </c>
      <c r="G186" s="212"/>
      <c r="H186" s="215">
        <v>44</v>
      </c>
      <c r="I186" s="216"/>
      <c r="J186" s="216"/>
      <c r="K186" s="212"/>
      <c r="L186" s="212"/>
      <c r="M186" s="217"/>
      <c r="N186" s="218"/>
      <c r="O186" s="219"/>
      <c r="P186" s="219"/>
      <c r="Q186" s="219"/>
      <c r="R186" s="219"/>
      <c r="S186" s="219"/>
      <c r="T186" s="219"/>
      <c r="U186" s="219"/>
      <c r="V186" s="219"/>
      <c r="W186" s="219"/>
      <c r="X186" s="220"/>
      <c r="AT186" s="221" t="s">
        <v>218</v>
      </c>
      <c r="AU186" s="221" t="s">
        <v>88</v>
      </c>
      <c r="AV186" s="13" t="s">
        <v>88</v>
      </c>
      <c r="AW186" s="13" t="s">
        <v>4</v>
      </c>
      <c r="AX186" s="13" t="s">
        <v>86</v>
      </c>
      <c r="AY186" s="221" t="s">
        <v>148</v>
      </c>
    </row>
    <row r="187" spans="1:65" s="2" customFormat="1" ht="37.9" customHeight="1">
      <c r="A187" s="32"/>
      <c r="B187" s="33"/>
      <c r="C187" s="187" t="s">
        <v>345</v>
      </c>
      <c r="D187" s="187" t="s">
        <v>151</v>
      </c>
      <c r="E187" s="188" t="s">
        <v>208</v>
      </c>
      <c r="F187" s="189" t="s">
        <v>209</v>
      </c>
      <c r="G187" s="190" t="s">
        <v>166</v>
      </c>
      <c r="H187" s="191">
        <v>45</v>
      </c>
      <c r="I187" s="192"/>
      <c r="J187" s="192"/>
      <c r="K187" s="193">
        <f>ROUND(P187*H187,2)</f>
        <v>0</v>
      </c>
      <c r="L187" s="189" t="s">
        <v>155</v>
      </c>
      <c r="M187" s="37"/>
      <c r="N187" s="194" t="s">
        <v>1</v>
      </c>
      <c r="O187" s="195" t="s">
        <v>41</v>
      </c>
      <c r="P187" s="196">
        <f>I187+J187</f>
        <v>0</v>
      </c>
      <c r="Q187" s="196">
        <f>ROUND(I187*H187,2)</f>
        <v>0</v>
      </c>
      <c r="R187" s="196">
        <f>ROUND(J187*H187,2)</f>
        <v>0</v>
      </c>
      <c r="S187" s="69"/>
      <c r="T187" s="197">
        <f>S187*H187</f>
        <v>0</v>
      </c>
      <c r="U187" s="197">
        <v>0</v>
      </c>
      <c r="V187" s="197">
        <f>U187*H187</f>
        <v>0</v>
      </c>
      <c r="W187" s="197">
        <v>0</v>
      </c>
      <c r="X187" s="198">
        <f>W187*H187</f>
        <v>0</v>
      </c>
      <c r="Y187" s="32"/>
      <c r="Z187" s="32"/>
      <c r="AA187" s="32"/>
      <c r="AB187" s="32"/>
      <c r="AC187" s="32"/>
      <c r="AD187" s="32"/>
      <c r="AE187" s="32"/>
      <c r="AR187" s="199" t="s">
        <v>210</v>
      </c>
      <c r="AT187" s="199" t="s">
        <v>151</v>
      </c>
      <c r="AU187" s="199" t="s">
        <v>88</v>
      </c>
      <c r="AY187" s="15" t="s">
        <v>148</v>
      </c>
      <c r="BE187" s="200">
        <f>IF(O187="základní",K187,0)</f>
        <v>0</v>
      </c>
      <c r="BF187" s="200">
        <f>IF(O187="snížená",K187,0)</f>
        <v>0</v>
      </c>
      <c r="BG187" s="200">
        <f>IF(O187="zákl. přenesená",K187,0)</f>
        <v>0</v>
      </c>
      <c r="BH187" s="200">
        <f>IF(O187="sníž. přenesená",K187,0)</f>
        <v>0</v>
      </c>
      <c r="BI187" s="200">
        <f>IF(O187="nulová",K187,0)</f>
        <v>0</v>
      </c>
      <c r="BJ187" s="15" t="s">
        <v>86</v>
      </c>
      <c r="BK187" s="200">
        <f>ROUND(P187*H187,2)</f>
        <v>0</v>
      </c>
      <c r="BL187" s="15" t="s">
        <v>210</v>
      </c>
      <c r="BM187" s="199" t="s">
        <v>1212</v>
      </c>
    </row>
    <row r="188" spans="1:65" s="2" customFormat="1" ht="24.2" customHeight="1">
      <c r="A188" s="32"/>
      <c r="B188" s="33"/>
      <c r="C188" s="201" t="s">
        <v>349</v>
      </c>
      <c r="D188" s="201" t="s">
        <v>213</v>
      </c>
      <c r="E188" s="202" t="s">
        <v>214</v>
      </c>
      <c r="F188" s="203" t="s">
        <v>962</v>
      </c>
      <c r="G188" s="204" t="s">
        <v>166</v>
      </c>
      <c r="H188" s="205">
        <v>49.5</v>
      </c>
      <c r="I188" s="206"/>
      <c r="J188" s="207"/>
      <c r="K188" s="208">
        <f>ROUND(P188*H188,2)</f>
        <v>0</v>
      </c>
      <c r="L188" s="203" t="s">
        <v>155</v>
      </c>
      <c r="M188" s="209"/>
      <c r="N188" s="210" t="s">
        <v>1</v>
      </c>
      <c r="O188" s="195" t="s">
        <v>41</v>
      </c>
      <c r="P188" s="196">
        <f>I188+J188</f>
        <v>0</v>
      </c>
      <c r="Q188" s="196">
        <f>ROUND(I188*H188,2)</f>
        <v>0</v>
      </c>
      <c r="R188" s="196">
        <f>ROUND(J188*H188,2)</f>
        <v>0</v>
      </c>
      <c r="S188" s="69"/>
      <c r="T188" s="197">
        <f>S188*H188</f>
        <v>0</v>
      </c>
      <c r="U188" s="197">
        <v>3.1E-4</v>
      </c>
      <c r="V188" s="197">
        <f>U188*H188</f>
        <v>1.5344999999999999E-2</v>
      </c>
      <c r="W188" s="197">
        <v>0</v>
      </c>
      <c r="X188" s="198">
        <f>W188*H188</f>
        <v>0</v>
      </c>
      <c r="Y188" s="32"/>
      <c r="Z188" s="32"/>
      <c r="AA188" s="32"/>
      <c r="AB188" s="32"/>
      <c r="AC188" s="32"/>
      <c r="AD188" s="32"/>
      <c r="AE188" s="32"/>
      <c r="AR188" s="199" t="s">
        <v>216</v>
      </c>
      <c r="AT188" s="199" t="s">
        <v>213</v>
      </c>
      <c r="AU188" s="199" t="s">
        <v>88</v>
      </c>
      <c r="AY188" s="15" t="s">
        <v>148</v>
      </c>
      <c r="BE188" s="200">
        <f>IF(O188="základní",K188,0)</f>
        <v>0</v>
      </c>
      <c r="BF188" s="200">
        <f>IF(O188="snížená",K188,0)</f>
        <v>0</v>
      </c>
      <c r="BG188" s="200">
        <f>IF(O188="zákl. přenesená",K188,0)</f>
        <v>0</v>
      </c>
      <c r="BH188" s="200">
        <f>IF(O188="sníž. přenesená",K188,0)</f>
        <v>0</v>
      </c>
      <c r="BI188" s="200">
        <f>IF(O188="nulová",K188,0)</f>
        <v>0</v>
      </c>
      <c r="BJ188" s="15" t="s">
        <v>86</v>
      </c>
      <c r="BK188" s="200">
        <f>ROUND(P188*H188,2)</f>
        <v>0</v>
      </c>
      <c r="BL188" s="15" t="s">
        <v>210</v>
      </c>
      <c r="BM188" s="199" t="s">
        <v>1213</v>
      </c>
    </row>
    <row r="189" spans="1:65" s="13" customFormat="1" ht="11.25">
      <c r="B189" s="211"/>
      <c r="C189" s="212"/>
      <c r="D189" s="213" t="s">
        <v>218</v>
      </c>
      <c r="E189" s="212"/>
      <c r="F189" s="214" t="s">
        <v>1214</v>
      </c>
      <c r="G189" s="212"/>
      <c r="H189" s="215">
        <v>49.5</v>
      </c>
      <c r="I189" s="216"/>
      <c r="J189" s="216"/>
      <c r="K189" s="212"/>
      <c r="L189" s="212"/>
      <c r="M189" s="217"/>
      <c r="N189" s="218"/>
      <c r="O189" s="219"/>
      <c r="P189" s="219"/>
      <c r="Q189" s="219"/>
      <c r="R189" s="219"/>
      <c r="S189" s="219"/>
      <c r="T189" s="219"/>
      <c r="U189" s="219"/>
      <c r="V189" s="219"/>
      <c r="W189" s="219"/>
      <c r="X189" s="220"/>
      <c r="AT189" s="221" t="s">
        <v>218</v>
      </c>
      <c r="AU189" s="221" t="s">
        <v>88</v>
      </c>
      <c r="AV189" s="13" t="s">
        <v>88</v>
      </c>
      <c r="AW189" s="13" t="s">
        <v>4</v>
      </c>
      <c r="AX189" s="13" t="s">
        <v>86</v>
      </c>
      <c r="AY189" s="221" t="s">
        <v>148</v>
      </c>
    </row>
    <row r="190" spans="1:65" s="2" customFormat="1" ht="33" customHeight="1">
      <c r="A190" s="32"/>
      <c r="B190" s="33"/>
      <c r="C190" s="187" t="s">
        <v>354</v>
      </c>
      <c r="D190" s="187" t="s">
        <v>151</v>
      </c>
      <c r="E190" s="188" t="s">
        <v>221</v>
      </c>
      <c r="F190" s="189" t="s">
        <v>222</v>
      </c>
      <c r="G190" s="190" t="s">
        <v>171</v>
      </c>
      <c r="H190" s="191">
        <v>145</v>
      </c>
      <c r="I190" s="192"/>
      <c r="J190" s="192"/>
      <c r="K190" s="193">
        <f t="shared" ref="K190:K229" si="40">ROUND(P190*H190,2)</f>
        <v>0</v>
      </c>
      <c r="L190" s="189" t="s">
        <v>155</v>
      </c>
      <c r="M190" s="37"/>
      <c r="N190" s="194" t="s">
        <v>1</v>
      </c>
      <c r="O190" s="195" t="s">
        <v>41</v>
      </c>
      <c r="P190" s="196">
        <f t="shared" ref="P190:P229" si="41">I190+J190</f>
        <v>0</v>
      </c>
      <c r="Q190" s="196">
        <f t="shared" ref="Q190:Q229" si="42">ROUND(I190*H190,2)</f>
        <v>0</v>
      </c>
      <c r="R190" s="196">
        <f t="shared" ref="R190:R229" si="43">ROUND(J190*H190,2)</f>
        <v>0</v>
      </c>
      <c r="S190" s="69"/>
      <c r="T190" s="197">
        <f t="shared" ref="T190:T229" si="44">S190*H190</f>
        <v>0</v>
      </c>
      <c r="U190" s="197">
        <v>0</v>
      </c>
      <c r="V190" s="197">
        <f t="shared" ref="V190:V229" si="45">U190*H190</f>
        <v>0</v>
      </c>
      <c r="W190" s="197">
        <v>0</v>
      </c>
      <c r="X190" s="198">
        <f t="shared" ref="X190:X229" si="46">W190*H190</f>
        <v>0</v>
      </c>
      <c r="Y190" s="32"/>
      <c r="Z190" s="32"/>
      <c r="AA190" s="32"/>
      <c r="AB190" s="32"/>
      <c r="AC190" s="32"/>
      <c r="AD190" s="32"/>
      <c r="AE190" s="32"/>
      <c r="AR190" s="199" t="s">
        <v>210</v>
      </c>
      <c r="AT190" s="199" t="s">
        <v>151</v>
      </c>
      <c r="AU190" s="199" t="s">
        <v>88</v>
      </c>
      <c r="AY190" s="15" t="s">
        <v>148</v>
      </c>
      <c r="BE190" s="200">
        <f t="shared" ref="BE190:BE229" si="47">IF(O190="základní",K190,0)</f>
        <v>0</v>
      </c>
      <c r="BF190" s="200">
        <f t="shared" ref="BF190:BF229" si="48">IF(O190="snížená",K190,0)</f>
        <v>0</v>
      </c>
      <c r="BG190" s="200">
        <f t="shared" ref="BG190:BG229" si="49">IF(O190="zákl. přenesená",K190,0)</f>
        <v>0</v>
      </c>
      <c r="BH190" s="200">
        <f t="shared" ref="BH190:BH229" si="50">IF(O190="sníž. přenesená",K190,0)</f>
        <v>0</v>
      </c>
      <c r="BI190" s="200">
        <f t="shared" ref="BI190:BI229" si="51">IF(O190="nulová",K190,0)</f>
        <v>0</v>
      </c>
      <c r="BJ190" s="15" t="s">
        <v>86</v>
      </c>
      <c r="BK190" s="200">
        <f t="shared" ref="BK190:BK229" si="52">ROUND(P190*H190,2)</f>
        <v>0</v>
      </c>
      <c r="BL190" s="15" t="s">
        <v>210</v>
      </c>
      <c r="BM190" s="199" t="s">
        <v>1215</v>
      </c>
    </row>
    <row r="191" spans="1:65" s="2" customFormat="1" ht="33" customHeight="1">
      <c r="A191" s="32"/>
      <c r="B191" s="33"/>
      <c r="C191" s="187" t="s">
        <v>359</v>
      </c>
      <c r="D191" s="187" t="s">
        <v>151</v>
      </c>
      <c r="E191" s="188" t="s">
        <v>781</v>
      </c>
      <c r="F191" s="189" t="s">
        <v>782</v>
      </c>
      <c r="G191" s="190" t="s">
        <v>171</v>
      </c>
      <c r="H191" s="191">
        <v>4</v>
      </c>
      <c r="I191" s="192"/>
      <c r="J191" s="192"/>
      <c r="K191" s="193">
        <f t="shared" si="40"/>
        <v>0</v>
      </c>
      <c r="L191" s="189" t="s">
        <v>155</v>
      </c>
      <c r="M191" s="37"/>
      <c r="N191" s="194" t="s">
        <v>1</v>
      </c>
      <c r="O191" s="195" t="s">
        <v>41</v>
      </c>
      <c r="P191" s="196">
        <f t="shared" si="41"/>
        <v>0</v>
      </c>
      <c r="Q191" s="196">
        <f t="shared" si="42"/>
        <v>0</v>
      </c>
      <c r="R191" s="196">
        <f t="shared" si="43"/>
        <v>0</v>
      </c>
      <c r="S191" s="69"/>
      <c r="T191" s="197">
        <f t="shared" si="44"/>
        <v>0</v>
      </c>
      <c r="U191" s="197">
        <v>0</v>
      </c>
      <c r="V191" s="197">
        <f t="shared" si="45"/>
        <v>0</v>
      </c>
      <c r="W191" s="197">
        <v>0</v>
      </c>
      <c r="X191" s="198">
        <f t="shared" si="46"/>
        <v>0</v>
      </c>
      <c r="Y191" s="32"/>
      <c r="Z191" s="32"/>
      <c r="AA191" s="32"/>
      <c r="AB191" s="32"/>
      <c r="AC191" s="32"/>
      <c r="AD191" s="32"/>
      <c r="AE191" s="32"/>
      <c r="AR191" s="199" t="s">
        <v>210</v>
      </c>
      <c r="AT191" s="199" t="s">
        <v>151</v>
      </c>
      <c r="AU191" s="199" t="s">
        <v>88</v>
      </c>
      <c r="AY191" s="15" t="s">
        <v>148</v>
      </c>
      <c r="BE191" s="200">
        <f t="shared" si="47"/>
        <v>0</v>
      </c>
      <c r="BF191" s="200">
        <f t="shared" si="48"/>
        <v>0</v>
      </c>
      <c r="BG191" s="200">
        <f t="shared" si="49"/>
        <v>0</v>
      </c>
      <c r="BH191" s="200">
        <f t="shared" si="50"/>
        <v>0</v>
      </c>
      <c r="BI191" s="200">
        <f t="shared" si="51"/>
        <v>0</v>
      </c>
      <c r="BJ191" s="15" t="s">
        <v>86</v>
      </c>
      <c r="BK191" s="200">
        <f t="shared" si="52"/>
        <v>0</v>
      </c>
      <c r="BL191" s="15" t="s">
        <v>210</v>
      </c>
      <c r="BM191" s="199" t="s">
        <v>1216</v>
      </c>
    </row>
    <row r="192" spans="1:65" s="2" customFormat="1" ht="33" customHeight="1">
      <c r="A192" s="32"/>
      <c r="B192" s="33"/>
      <c r="C192" s="187" t="s">
        <v>363</v>
      </c>
      <c r="D192" s="187" t="s">
        <v>151</v>
      </c>
      <c r="E192" s="188" t="s">
        <v>224</v>
      </c>
      <c r="F192" s="189" t="s">
        <v>225</v>
      </c>
      <c r="G192" s="190" t="s">
        <v>171</v>
      </c>
      <c r="H192" s="191">
        <v>4</v>
      </c>
      <c r="I192" s="192"/>
      <c r="J192" s="192"/>
      <c r="K192" s="193">
        <f t="shared" si="40"/>
        <v>0</v>
      </c>
      <c r="L192" s="189" t="s">
        <v>155</v>
      </c>
      <c r="M192" s="37"/>
      <c r="N192" s="194" t="s">
        <v>1</v>
      </c>
      <c r="O192" s="195" t="s">
        <v>41</v>
      </c>
      <c r="P192" s="196">
        <f t="shared" si="41"/>
        <v>0</v>
      </c>
      <c r="Q192" s="196">
        <f t="shared" si="42"/>
        <v>0</v>
      </c>
      <c r="R192" s="196">
        <f t="shared" si="43"/>
        <v>0</v>
      </c>
      <c r="S192" s="69"/>
      <c r="T192" s="197">
        <f t="shared" si="44"/>
        <v>0</v>
      </c>
      <c r="U192" s="197">
        <v>0</v>
      </c>
      <c r="V192" s="197">
        <f t="shared" si="45"/>
        <v>0</v>
      </c>
      <c r="W192" s="197">
        <v>0</v>
      </c>
      <c r="X192" s="198">
        <f t="shared" si="46"/>
        <v>0</v>
      </c>
      <c r="Y192" s="32"/>
      <c r="Z192" s="32"/>
      <c r="AA192" s="32"/>
      <c r="AB192" s="32"/>
      <c r="AC192" s="32"/>
      <c r="AD192" s="32"/>
      <c r="AE192" s="32"/>
      <c r="AR192" s="199" t="s">
        <v>210</v>
      </c>
      <c r="AT192" s="199" t="s">
        <v>151</v>
      </c>
      <c r="AU192" s="199" t="s">
        <v>88</v>
      </c>
      <c r="AY192" s="15" t="s">
        <v>148</v>
      </c>
      <c r="BE192" s="200">
        <f t="shared" si="47"/>
        <v>0</v>
      </c>
      <c r="BF192" s="200">
        <f t="shared" si="48"/>
        <v>0</v>
      </c>
      <c r="BG192" s="200">
        <f t="shared" si="49"/>
        <v>0</v>
      </c>
      <c r="BH192" s="200">
        <f t="shared" si="50"/>
        <v>0</v>
      </c>
      <c r="BI192" s="200">
        <f t="shared" si="51"/>
        <v>0</v>
      </c>
      <c r="BJ192" s="15" t="s">
        <v>86</v>
      </c>
      <c r="BK192" s="200">
        <f t="shared" si="52"/>
        <v>0</v>
      </c>
      <c r="BL192" s="15" t="s">
        <v>210</v>
      </c>
      <c r="BM192" s="199" t="s">
        <v>1217</v>
      </c>
    </row>
    <row r="193" spans="1:65" s="2" customFormat="1" ht="33" customHeight="1">
      <c r="A193" s="32"/>
      <c r="B193" s="33"/>
      <c r="C193" s="187" t="s">
        <v>368</v>
      </c>
      <c r="D193" s="187" t="s">
        <v>151</v>
      </c>
      <c r="E193" s="188" t="s">
        <v>231</v>
      </c>
      <c r="F193" s="189" t="s">
        <v>232</v>
      </c>
      <c r="G193" s="190" t="s">
        <v>171</v>
      </c>
      <c r="H193" s="191">
        <v>2</v>
      </c>
      <c r="I193" s="192"/>
      <c r="J193" s="192"/>
      <c r="K193" s="193">
        <f t="shared" si="40"/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si="41"/>
        <v>0</v>
      </c>
      <c r="Q193" s="196">
        <f t="shared" si="42"/>
        <v>0</v>
      </c>
      <c r="R193" s="196">
        <f t="shared" si="43"/>
        <v>0</v>
      </c>
      <c r="S193" s="69"/>
      <c r="T193" s="197">
        <f t="shared" si="44"/>
        <v>0</v>
      </c>
      <c r="U193" s="197">
        <v>0</v>
      </c>
      <c r="V193" s="197">
        <f t="shared" si="45"/>
        <v>0</v>
      </c>
      <c r="W193" s="197">
        <v>0</v>
      </c>
      <c r="X193" s="198">
        <f t="shared" si="46"/>
        <v>0</v>
      </c>
      <c r="Y193" s="32"/>
      <c r="Z193" s="32"/>
      <c r="AA193" s="32"/>
      <c r="AB193" s="32"/>
      <c r="AC193" s="32"/>
      <c r="AD193" s="32"/>
      <c r="AE193" s="32"/>
      <c r="AR193" s="199" t="s">
        <v>210</v>
      </c>
      <c r="AT193" s="199" t="s">
        <v>151</v>
      </c>
      <c r="AU193" s="199" t="s">
        <v>88</v>
      </c>
      <c r="AY193" s="15" t="s">
        <v>148</v>
      </c>
      <c r="BE193" s="200">
        <f t="shared" si="47"/>
        <v>0</v>
      </c>
      <c r="BF193" s="200">
        <f t="shared" si="48"/>
        <v>0</v>
      </c>
      <c r="BG193" s="200">
        <f t="shared" si="49"/>
        <v>0</v>
      </c>
      <c r="BH193" s="200">
        <f t="shared" si="50"/>
        <v>0</v>
      </c>
      <c r="BI193" s="200">
        <f t="shared" si="51"/>
        <v>0</v>
      </c>
      <c r="BJ193" s="15" t="s">
        <v>86</v>
      </c>
      <c r="BK193" s="200">
        <f t="shared" si="52"/>
        <v>0</v>
      </c>
      <c r="BL193" s="15" t="s">
        <v>210</v>
      </c>
      <c r="BM193" s="199" t="s">
        <v>1218</v>
      </c>
    </row>
    <row r="194" spans="1:65" s="2" customFormat="1" ht="16.5" customHeight="1">
      <c r="A194" s="32"/>
      <c r="B194" s="33"/>
      <c r="C194" s="201" t="s">
        <v>373</v>
      </c>
      <c r="D194" s="201" t="s">
        <v>213</v>
      </c>
      <c r="E194" s="202" t="s">
        <v>1219</v>
      </c>
      <c r="F194" s="203" t="s">
        <v>1220</v>
      </c>
      <c r="G194" s="204" t="s">
        <v>171</v>
      </c>
      <c r="H194" s="205">
        <v>1</v>
      </c>
      <c r="I194" s="206"/>
      <c r="J194" s="207"/>
      <c r="K194" s="208">
        <f t="shared" si="40"/>
        <v>0</v>
      </c>
      <c r="L194" s="203" t="s">
        <v>1</v>
      </c>
      <c r="M194" s="209"/>
      <c r="N194" s="210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216</v>
      </c>
      <c r="AT194" s="199" t="s">
        <v>213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210</v>
      </c>
      <c r="BM194" s="199" t="s">
        <v>1221</v>
      </c>
    </row>
    <row r="195" spans="1:65" s="2" customFormat="1" ht="16.5" customHeight="1">
      <c r="A195" s="32"/>
      <c r="B195" s="33"/>
      <c r="C195" s="201" t="s">
        <v>377</v>
      </c>
      <c r="D195" s="201" t="s">
        <v>213</v>
      </c>
      <c r="E195" s="202" t="s">
        <v>1222</v>
      </c>
      <c r="F195" s="203" t="s">
        <v>1223</v>
      </c>
      <c r="G195" s="204" t="s">
        <v>171</v>
      </c>
      <c r="H195" s="205">
        <v>1</v>
      </c>
      <c r="I195" s="206"/>
      <c r="J195" s="207"/>
      <c r="K195" s="208">
        <f t="shared" si="40"/>
        <v>0</v>
      </c>
      <c r="L195" s="203" t="s">
        <v>1</v>
      </c>
      <c r="M195" s="209"/>
      <c r="N195" s="210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216</v>
      </c>
      <c r="AT195" s="199" t="s">
        <v>213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210</v>
      </c>
      <c r="BM195" s="199" t="s">
        <v>1224</v>
      </c>
    </row>
    <row r="196" spans="1:65" s="2" customFormat="1" ht="49.15" customHeight="1">
      <c r="A196" s="32"/>
      <c r="B196" s="33"/>
      <c r="C196" s="187" t="s">
        <v>381</v>
      </c>
      <c r="D196" s="187" t="s">
        <v>151</v>
      </c>
      <c r="E196" s="188" t="s">
        <v>382</v>
      </c>
      <c r="F196" s="189" t="s">
        <v>383</v>
      </c>
      <c r="G196" s="190" t="s">
        <v>171</v>
      </c>
      <c r="H196" s="191">
        <v>11</v>
      </c>
      <c r="I196" s="192"/>
      <c r="J196" s="192"/>
      <c r="K196" s="193">
        <f t="shared" si="40"/>
        <v>0</v>
      </c>
      <c r="L196" s="189" t="s">
        <v>155</v>
      </c>
      <c r="M196" s="37"/>
      <c r="N196" s="194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0</v>
      </c>
      <c r="V196" s="197">
        <f t="shared" si="45"/>
        <v>0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210</v>
      </c>
      <c r="AT196" s="199" t="s">
        <v>151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210</v>
      </c>
      <c r="BM196" s="199" t="s">
        <v>1225</v>
      </c>
    </row>
    <row r="197" spans="1:65" s="2" customFormat="1" ht="16.5" customHeight="1">
      <c r="A197" s="32"/>
      <c r="B197" s="33"/>
      <c r="C197" s="201" t="s">
        <v>385</v>
      </c>
      <c r="D197" s="201" t="s">
        <v>213</v>
      </c>
      <c r="E197" s="202" t="s">
        <v>386</v>
      </c>
      <c r="F197" s="203" t="s">
        <v>387</v>
      </c>
      <c r="G197" s="204" t="s">
        <v>171</v>
      </c>
      <c r="H197" s="205">
        <v>11</v>
      </c>
      <c r="I197" s="206"/>
      <c r="J197" s="207"/>
      <c r="K197" s="208">
        <f t="shared" si="40"/>
        <v>0</v>
      </c>
      <c r="L197" s="203" t="s">
        <v>1</v>
      </c>
      <c r="M197" s="209"/>
      <c r="N197" s="210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1.1E-4</v>
      </c>
      <c r="V197" s="197">
        <f t="shared" si="45"/>
        <v>1.2100000000000001E-3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216</v>
      </c>
      <c r="AT197" s="199" t="s">
        <v>213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210</v>
      </c>
      <c r="BM197" s="199" t="s">
        <v>1226</v>
      </c>
    </row>
    <row r="198" spans="1:65" s="2" customFormat="1" ht="49.15" customHeight="1">
      <c r="A198" s="32"/>
      <c r="B198" s="33"/>
      <c r="C198" s="187" t="s">
        <v>389</v>
      </c>
      <c r="D198" s="187" t="s">
        <v>151</v>
      </c>
      <c r="E198" s="188" t="s">
        <v>390</v>
      </c>
      <c r="F198" s="189" t="s">
        <v>391</v>
      </c>
      <c r="G198" s="190" t="s">
        <v>171</v>
      </c>
      <c r="H198" s="191">
        <v>5</v>
      </c>
      <c r="I198" s="192"/>
      <c r="J198" s="192"/>
      <c r="K198" s="193">
        <f t="shared" si="40"/>
        <v>0</v>
      </c>
      <c r="L198" s="189" t="s">
        <v>155</v>
      </c>
      <c r="M198" s="37"/>
      <c r="N198" s="194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0</v>
      </c>
      <c r="V198" s="197">
        <f t="shared" si="45"/>
        <v>0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210</v>
      </c>
      <c r="AT198" s="199" t="s">
        <v>151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210</v>
      </c>
      <c r="BM198" s="199" t="s">
        <v>1227</v>
      </c>
    </row>
    <row r="199" spans="1:65" s="2" customFormat="1" ht="16.5" customHeight="1">
      <c r="A199" s="32"/>
      <c r="B199" s="33"/>
      <c r="C199" s="201" t="s">
        <v>393</v>
      </c>
      <c r="D199" s="201" t="s">
        <v>213</v>
      </c>
      <c r="E199" s="202" t="s">
        <v>394</v>
      </c>
      <c r="F199" s="203" t="s">
        <v>395</v>
      </c>
      <c r="G199" s="204" t="s">
        <v>171</v>
      </c>
      <c r="H199" s="205">
        <v>5</v>
      </c>
      <c r="I199" s="206"/>
      <c r="J199" s="207"/>
      <c r="K199" s="208">
        <f t="shared" si="40"/>
        <v>0</v>
      </c>
      <c r="L199" s="203" t="s">
        <v>1</v>
      </c>
      <c r="M199" s="209"/>
      <c r="N199" s="210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1.2E-4</v>
      </c>
      <c r="V199" s="197">
        <f t="shared" si="45"/>
        <v>6.0000000000000006E-4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216</v>
      </c>
      <c r="AT199" s="199" t="s">
        <v>213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210</v>
      </c>
      <c r="BM199" s="199" t="s">
        <v>1228</v>
      </c>
    </row>
    <row r="200" spans="1:65" s="2" customFormat="1" ht="24.2" customHeight="1">
      <c r="A200" s="32"/>
      <c r="B200" s="33"/>
      <c r="C200" s="187" t="s">
        <v>397</v>
      </c>
      <c r="D200" s="187" t="s">
        <v>151</v>
      </c>
      <c r="E200" s="188" t="s">
        <v>406</v>
      </c>
      <c r="F200" s="189" t="s">
        <v>407</v>
      </c>
      <c r="G200" s="190" t="s">
        <v>171</v>
      </c>
      <c r="H200" s="191">
        <v>3</v>
      </c>
      <c r="I200" s="192"/>
      <c r="J200" s="192"/>
      <c r="K200" s="193">
        <f t="shared" si="40"/>
        <v>0</v>
      </c>
      <c r="L200" s="189" t="s">
        <v>155</v>
      </c>
      <c r="M200" s="37"/>
      <c r="N200" s="194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0</v>
      </c>
      <c r="V200" s="197">
        <f t="shared" si="45"/>
        <v>0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210</v>
      </c>
      <c r="AT200" s="199" t="s">
        <v>151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210</v>
      </c>
      <c r="BM200" s="199" t="s">
        <v>1229</v>
      </c>
    </row>
    <row r="201" spans="1:65" s="2" customFormat="1" ht="44.25" customHeight="1">
      <c r="A201" s="32"/>
      <c r="B201" s="33"/>
      <c r="C201" s="201" t="s">
        <v>401</v>
      </c>
      <c r="D201" s="201" t="s">
        <v>213</v>
      </c>
      <c r="E201" s="202" t="s">
        <v>410</v>
      </c>
      <c r="F201" s="203" t="s">
        <v>411</v>
      </c>
      <c r="G201" s="204" t="s">
        <v>171</v>
      </c>
      <c r="H201" s="205">
        <v>1</v>
      </c>
      <c r="I201" s="206"/>
      <c r="J201" s="207"/>
      <c r="K201" s="208">
        <f t="shared" si="40"/>
        <v>0</v>
      </c>
      <c r="L201" s="203" t="s">
        <v>1</v>
      </c>
      <c r="M201" s="209"/>
      <c r="N201" s="210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3.2000000000000003E-4</v>
      </c>
      <c r="V201" s="197">
        <f t="shared" si="45"/>
        <v>3.2000000000000003E-4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216</v>
      </c>
      <c r="AT201" s="199" t="s">
        <v>213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210</v>
      </c>
      <c r="BM201" s="199" t="s">
        <v>1230</v>
      </c>
    </row>
    <row r="202" spans="1:65" s="2" customFormat="1" ht="49.15" customHeight="1">
      <c r="A202" s="32"/>
      <c r="B202" s="33"/>
      <c r="C202" s="201" t="s">
        <v>405</v>
      </c>
      <c r="D202" s="201" t="s">
        <v>213</v>
      </c>
      <c r="E202" s="202" t="s">
        <v>414</v>
      </c>
      <c r="F202" s="203" t="s">
        <v>415</v>
      </c>
      <c r="G202" s="204" t="s">
        <v>171</v>
      </c>
      <c r="H202" s="205">
        <v>2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3.2000000000000003E-4</v>
      </c>
      <c r="V202" s="197">
        <f t="shared" si="45"/>
        <v>6.4000000000000005E-4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210</v>
      </c>
      <c r="BM202" s="199" t="s">
        <v>1231</v>
      </c>
    </row>
    <row r="203" spans="1:65" s="2" customFormat="1" ht="49.15" customHeight="1">
      <c r="A203" s="32"/>
      <c r="B203" s="33"/>
      <c r="C203" s="187" t="s">
        <v>409</v>
      </c>
      <c r="D203" s="187" t="s">
        <v>151</v>
      </c>
      <c r="E203" s="188" t="s">
        <v>430</v>
      </c>
      <c r="F203" s="189" t="s">
        <v>431</v>
      </c>
      <c r="G203" s="190" t="s">
        <v>171</v>
      </c>
      <c r="H203" s="191">
        <v>61</v>
      </c>
      <c r="I203" s="192"/>
      <c r="J203" s="192"/>
      <c r="K203" s="193">
        <f t="shared" si="40"/>
        <v>0</v>
      </c>
      <c r="L203" s="189" t="s">
        <v>155</v>
      </c>
      <c r="M203" s="37"/>
      <c r="N203" s="194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0</v>
      </c>
      <c r="V203" s="197">
        <f t="shared" si="45"/>
        <v>0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210</v>
      </c>
      <c r="AT203" s="199" t="s">
        <v>151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210</v>
      </c>
      <c r="BM203" s="199" t="s">
        <v>1232</v>
      </c>
    </row>
    <row r="204" spans="1:65" s="2" customFormat="1" ht="24.2" customHeight="1">
      <c r="A204" s="32"/>
      <c r="B204" s="33"/>
      <c r="C204" s="201" t="s">
        <v>413</v>
      </c>
      <c r="D204" s="201" t="s">
        <v>213</v>
      </c>
      <c r="E204" s="202" t="s">
        <v>434</v>
      </c>
      <c r="F204" s="203" t="s">
        <v>1120</v>
      </c>
      <c r="G204" s="204" t="s">
        <v>171</v>
      </c>
      <c r="H204" s="205">
        <v>61</v>
      </c>
      <c r="I204" s="206"/>
      <c r="J204" s="207"/>
      <c r="K204" s="208">
        <f t="shared" si="40"/>
        <v>0</v>
      </c>
      <c r="L204" s="203" t="s">
        <v>1</v>
      </c>
      <c r="M204" s="209"/>
      <c r="N204" s="210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216</v>
      </c>
      <c r="AT204" s="199" t="s">
        <v>213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210</v>
      </c>
      <c r="BM204" s="199" t="s">
        <v>1233</v>
      </c>
    </row>
    <row r="205" spans="1:65" s="2" customFormat="1" ht="49.15" customHeight="1">
      <c r="A205" s="32"/>
      <c r="B205" s="33"/>
      <c r="C205" s="187" t="s">
        <v>417</v>
      </c>
      <c r="D205" s="187" t="s">
        <v>151</v>
      </c>
      <c r="E205" s="188" t="s">
        <v>811</v>
      </c>
      <c r="F205" s="189" t="s">
        <v>812</v>
      </c>
      <c r="G205" s="190" t="s">
        <v>171</v>
      </c>
      <c r="H205" s="191">
        <v>8</v>
      </c>
      <c r="I205" s="192"/>
      <c r="J205" s="192"/>
      <c r="K205" s="193">
        <f t="shared" si="40"/>
        <v>0</v>
      </c>
      <c r="L205" s="189" t="s">
        <v>155</v>
      </c>
      <c r="M205" s="37"/>
      <c r="N205" s="194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210</v>
      </c>
      <c r="AT205" s="199" t="s">
        <v>151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210</v>
      </c>
      <c r="BM205" s="199" t="s">
        <v>1234</v>
      </c>
    </row>
    <row r="206" spans="1:65" s="2" customFormat="1" ht="24.2" customHeight="1">
      <c r="A206" s="32"/>
      <c r="B206" s="33"/>
      <c r="C206" s="201" t="s">
        <v>167</v>
      </c>
      <c r="D206" s="201" t="s">
        <v>213</v>
      </c>
      <c r="E206" s="202" t="s">
        <v>814</v>
      </c>
      <c r="F206" s="203" t="s">
        <v>1235</v>
      </c>
      <c r="G206" s="204" t="s">
        <v>171</v>
      </c>
      <c r="H206" s="205">
        <v>8</v>
      </c>
      <c r="I206" s="206"/>
      <c r="J206" s="207"/>
      <c r="K206" s="208">
        <f t="shared" si="40"/>
        <v>0</v>
      </c>
      <c r="L206" s="203" t="s">
        <v>1</v>
      </c>
      <c r="M206" s="209"/>
      <c r="N206" s="210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216</v>
      </c>
      <c r="AT206" s="199" t="s">
        <v>213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210</v>
      </c>
      <c r="BM206" s="199" t="s">
        <v>1236</v>
      </c>
    </row>
    <row r="207" spans="1:65" s="2" customFormat="1" ht="49.15" customHeight="1">
      <c r="A207" s="32"/>
      <c r="B207" s="33"/>
      <c r="C207" s="187" t="s">
        <v>425</v>
      </c>
      <c r="D207" s="187" t="s">
        <v>151</v>
      </c>
      <c r="E207" s="188" t="s">
        <v>438</v>
      </c>
      <c r="F207" s="189" t="s">
        <v>439</v>
      </c>
      <c r="G207" s="190" t="s">
        <v>171</v>
      </c>
      <c r="H207" s="191">
        <v>4</v>
      </c>
      <c r="I207" s="192"/>
      <c r="J207" s="192"/>
      <c r="K207" s="193">
        <f t="shared" si="40"/>
        <v>0</v>
      </c>
      <c r="L207" s="189" t="s">
        <v>155</v>
      </c>
      <c r="M207" s="37"/>
      <c r="N207" s="194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210</v>
      </c>
      <c r="AT207" s="199" t="s">
        <v>151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210</v>
      </c>
      <c r="BM207" s="199" t="s">
        <v>1237</v>
      </c>
    </row>
    <row r="208" spans="1:65" s="2" customFormat="1" ht="24.2" customHeight="1">
      <c r="A208" s="32"/>
      <c r="B208" s="33"/>
      <c r="C208" s="201" t="s">
        <v>429</v>
      </c>
      <c r="D208" s="201" t="s">
        <v>213</v>
      </c>
      <c r="E208" s="202" t="s">
        <v>442</v>
      </c>
      <c r="F208" s="203" t="s">
        <v>1125</v>
      </c>
      <c r="G208" s="204" t="s">
        <v>171</v>
      </c>
      <c r="H208" s="205">
        <v>4</v>
      </c>
      <c r="I208" s="206"/>
      <c r="J208" s="207"/>
      <c r="K208" s="208">
        <f t="shared" si="40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6.9999999999999994E-5</v>
      </c>
      <c r="V208" s="197">
        <f t="shared" si="45"/>
        <v>2.7999999999999998E-4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216</v>
      </c>
      <c r="AT208" s="199" t="s">
        <v>213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210</v>
      </c>
      <c r="BM208" s="199" t="s">
        <v>1238</v>
      </c>
    </row>
    <row r="209" spans="1:65" s="2" customFormat="1" ht="16.5" customHeight="1">
      <c r="A209" s="32"/>
      <c r="B209" s="33"/>
      <c r="C209" s="201" t="s">
        <v>433</v>
      </c>
      <c r="D209" s="201" t="s">
        <v>213</v>
      </c>
      <c r="E209" s="202" t="s">
        <v>446</v>
      </c>
      <c r="F209" s="203" t="s">
        <v>1239</v>
      </c>
      <c r="G209" s="204" t="s">
        <v>171</v>
      </c>
      <c r="H209" s="205">
        <v>4</v>
      </c>
      <c r="I209" s="206"/>
      <c r="J209" s="207"/>
      <c r="K209" s="208">
        <f t="shared" si="40"/>
        <v>0</v>
      </c>
      <c r="L209" s="203" t="s">
        <v>1</v>
      </c>
      <c r="M209" s="209"/>
      <c r="N209" s="210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216</v>
      </c>
      <c r="AT209" s="199" t="s">
        <v>213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210</v>
      </c>
      <c r="BM209" s="199" t="s">
        <v>1240</v>
      </c>
    </row>
    <row r="210" spans="1:65" s="2" customFormat="1" ht="44.25" customHeight="1">
      <c r="A210" s="32"/>
      <c r="B210" s="33"/>
      <c r="C210" s="187" t="s">
        <v>437</v>
      </c>
      <c r="D210" s="187" t="s">
        <v>151</v>
      </c>
      <c r="E210" s="188" t="s">
        <v>338</v>
      </c>
      <c r="F210" s="189" t="s">
        <v>339</v>
      </c>
      <c r="G210" s="190" t="s">
        <v>171</v>
      </c>
      <c r="H210" s="191">
        <v>4</v>
      </c>
      <c r="I210" s="192"/>
      <c r="J210" s="192"/>
      <c r="K210" s="193">
        <f t="shared" si="40"/>
        <v>0</v>
      </c>
      <c r="L210" s="189" t="s">
        <v>155</v>
      </c>
      <c r="M210" s="37"/>
      <c r="N210" s="194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210</v>
      </c>
      <c r="AT210" s="199" t="s">
        <v>151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210</v>
      </c>
      <c r="BM210" s="199" t="s">
        <v>1241</v>
      </c>
    </row>
    <row r="211" spans="1:65" s="2" customFormat="1" ht="21.75" customHeight="1">
      <c r="A211" s="32"/>
      <c r="B211" s="33"/>
      <c r="C211" s="201" t="s">
        <v>441</v>
      </c>
      <c r="D211" s="201" t="s">
        <v>213</v>
      </c>
      <c r="E211" s="202" t="s">
        <v>342</v>
      </c>
      <c r="F211" s="203" t="s">
        <v>1242</v>
      </c>
      <c r="G211" s="204" t="s">
        <v>171</v>
      </c>
      <c r="H211" s="205">
        <v>4</v>
      </c>
      <c r="I211" s="206"/>
      <c r="J211" s="207"/>
      <c r="K211" s="208">
        <f t="shared" si="40"/>
        <v>0</v>
      </c>
      <c r="L211" s="203" t="s">
        <v>1</v>
      </c>
      <c r="M211" s="209"/>
      <c r="N211" s="210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216</v>
      </c>
      <c r="AT211" s="199" t="s">
        <v>213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210</v>
      </c>
      <c r="BM211" s="199" t="s">
        <v>1243</v>
      </c>
    </row>
    <row r="212" spans="1:65" s="2" customFormat="1" ht="37.9" customHeight="1">
      <c r="A212" s="32"/>
      <c r="B212" s="33"/>
      <c r="C212" s="187" t="s">
        <v>445</v>
      </c>
      <c r="D212" s="187" t="s">
        <v>151</v>
      </c>
      <c r="E212" s="188" t="s">
        <v>466</v>
      </c>
      <c r="F212" s="189" t="s">
        <v>467</v>
      </c>
      <c r="G212" s="190" t="s">
        <v>171</v>
      </c>
      <c r="H212" s="191">
        <v>9</v>
      </c>
      <c r="I212" s="192"/>
      <c r="J212" s="192"/>
      <c r="K212" s="193">
        <f t="shared" si="40"/>
        <v>0</v>
      </c>
      <c r="L212" s="189" t="s">
        <v>468</v>
      </c>
      <c r="M212" s="37"/>
      <c r="N212" s="194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0</v>
      </c>
      <c r="V212" s="197">
        <f t="shared" si="45"/>
        <v>0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156</v>
      </c>
      <c r="AT212" s="199" t="s">
        <v>151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156</v>
      </c>
      <c r="BM212" s="199" t="s">
        <v>1244</v>
      </c>
    </row>
    <row r="213" spans="1:65" s="2" customFormat="1" ht="24.2" customHeight="1">
      <c r="A213" s="32"/>
      <c r="B213" s="33"/>
      <c r="C213" s="201" t="s">
        <v>449</v>
      </c>
      <c r="D213" s="201" t="s">
        <v>213</v>
      </c>
      <c r="E213" s="202" t="s">
        <v>471</v>
      </c>
      <c r="F213" s="203" t="s">
        <v>1245</v>
      </c>
      <c r="G213" s="204" t="s">
        <v>171</v>
      </c>
      <c r="H213" s="205">
        <v>9</v>
      </c>
      <c r="I213" s="206"/>
      <c r="J213" s="207"/>
      <c r="K213" s="208">
        <f t="shared" si="40"/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184</v>
      </c>
      <c r="AT213" s="199" t="s">
        <v>213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156</v>
      </c>
      <c r="BM213" s="199" t="s">
        <v>1246</v>
      </c>
    </row>
    <row r="214" spans="1:65" s="2" customFormat="1" ht="49.15" customHeight="1">
      <c r="A214" s="32"/>
      <c r="B214" s="33"/>
      <c r="C214" s="187" t="s">
        <v>453</v>
      </c>
      <c r="D214" s="187" t="s">
        <v>151</v>
      </c>
      <c r="E214" s="188" t="s">
        <v>491</v>
      </c>
      <c r="F214" s="189" t="s">
        <v>492</v>
      </c>
      <c r="G214" s="190" t="s">
        <v>171</v>
      </c>
      <c r="H214" s="191">
        <v>70</v>
      </c>
      <c r="I214" s="192"/>
      <c r="J214" s="192"/>
      <c r="K214" s="193">
        <f t="shared" si="40"/>
        <v>0</v>
      </c>
      <c r="L214" s="189" t="s">
        <v>155</v>
      </c>
      <c r="M214" s="37"/>
      <c r="N214" s="194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210</v>
      </c>
      <c r="AT214" s="199" t="s">
        <v>151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1247</v>
      </c>
    </row>
    <row r="215" spans="1:65" s="2" customFormat="1" ht="16.5" customHeight="1">
      <c r="A215" s="32"/>
      <c r="B215" s="33"/>
      <c r="C215" s="201" t="s">
        <v>457</v>
      </c>
      <c r="D215" s="201" t="s">
        <v>213</v>
      </c>
      <c r="E215" s="202" t="s">
        <v>828</v>
      </c>
      <c r="F215" s="203" t="s">
        <v>1001</v>
      </c>
      <c r="G215" s="204" t="s">
        <v>171</v>
      </c>
      <c r="H215" s="205">
        <v>6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1248</v>
      </c>
    </row>
    <row r="216" spans="1:65" s="2" customFormat="1" ht="24.2" customHeight="1">
      <c r="A216" s="32"/>
      <c r="B216" s="33"/>
      <c r="C216" s="201" t="s">
        <v>461</v>
      </c>
      <c r="D216" s="201" t="s">
        <v>213</v>
      </c>
      <c r="E216" s="202" t="s">
        <v>831</v>
      </c>
      <c r="F216" s="203" t="s">
        <v>832</v>
      </c>
      <c r="G216" s="204" t="s">
        <v>171</v>
      </c>
      <c r="H216" s="205">
        <v>1</v>
      </c>
      <c r="I216" s="206"/>
      <c r="J216" s="207"/>
      <c r="K216" s="208">
        <f t="shared" si="40"/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216</v>
      </c>
      <c r="AT216" s="199" t="s">
        <v>213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210</v>
      </c>
      <c r="BM216" s="199" t="s">
        <v>1249</v>
      </c>
    </row>
    <row r="217" spans="1:65" s="2" customFormat="1" ht="16.5" customHeight="1">
      <c r="A217" s="32"/>
      <c r="B217" s="33"/>
      <c r="C217" s="201" t="s">
        <v>465</v>
      </c>
      <c r="D217" s="201" t="s">
        <v>213</v>
      </c>
      <c r="E217" s="202" t="s">
        <v>495</v>
      </c>
      <c r="F217" s="203" t="s">
        <v>496</v>
      </c>
      <c r="G217" s="204" t="s">
        <v>171</v>
      </c>
      <c r="H217" s="205">
        <v>4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216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210</v>
      </c>
      <c r="BM217" s="199" t="s">
        <v>1250</v>
      </c>
    </row>
    <row r="218" spans="1:65" s="2" customFormat="1" ht="16.5" customHeight="1">
      <c r="A218" s="32"/>
      <c r="B218" s="33"/>
      <c r="C218" s="201" t="s">
        <v>470</v>
      </c>
      <c r="D218" s="201" t="s">
        <v>213</v>
      </c>
      <c r="E218" s="202" t="s">
        <v>840</v>
      </c>
      <c r="F218" s="203" t="s">
        <v>1251</v>
      </c>
      <c r="G218" s="204" t="s">
        <v>171</v>
      </c>
      <c r="H218" s="205">
        <v>55</v>
      </c>
      <c r="I218" s="206"/>
      <c r="J218" s="207"/>
      <c r="K218" s="208">
        <f t="shared" si="40"/>
        <v>0</v>
      </c>
      <c r="L218" s="203" t="s">
        <v>1</v>
      </c>
      <c r="M218" s="209"/>
      <c r="N218" s="210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216</v>
      </c>
      <c r="AT218" s="199" t="s">
        <v>213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1252</v>
      </c>
    </row>
    <row r="219" spans="1:65" s="2" customFormat="1" ht="16.5" customHeight="1">
      <c r="A219" s="32"/>
      <c r="B219" s="33"/>
      <c r="C219" s="201" t="s">
        <v>474</v>
      </c>
      <c r="D219" s="201" t="s">
        <v>213</v>
      </c>
      <c r="E219" s="202" t="s">
        <v>507</v>
      </c>
      <c r="F219" s="203" t="s">
        <v>1253</v>
      </c>
      <c r="G219" s="204" t="s">
        <v>171</v>
      </c>
      <c r="H219" s="205">
        <v>61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1.4E-3</v>
      </c>
      <c r="V219" s="197">
        <f t="shared" si="45"/>
        <v>8.5400000000000004E-2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216</v>
      </c>
      <c r="AT219" s="199" t="s">
        <v>213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1254</v>
      </c>
    </row>
    <row r="220" spans="1:65" s="2" customFormat="1" ht="16.5" customHeight="1">
      <c r="A220" s="32"/>
      <c r="B220" s="33"/>
      <c r="C220" s="201" t="s">
        <v>478</v>
      </c>
      <c r="D220" s="201" t="s">
        <v>213</v>
      </c>
      <c r="E220" s="202" t="s">
        <v>845</v>
      </c>
      <c r="F220" s="203" t="s">
        <v>1012</v>
      </c>
      <c r="G220" s="204" t="s">
        <v>171</v>
      </c>
      <c r="H220" s="205">
        <v>4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3.5000000000000001E-3</v>
      </c>
      <c r="V220" s="197">
        <f t="shared" si="45"/>
        <v>1.4E-2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216</v>
      </c>
      <c r="AT220" s="199" t="s">
        <v>213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1255</v>
      </c>
    </row>
    <row r="221" spans="1:65" s="2" customFormat="1" ht="44.25" customHeight="1">
      <c r="A221" s="32"/>
      <c r="B221" s="33"/>
      <c r="C221" s="187" t="s">
        <v>482</v>
      </c>
      <c r="D221" s="187" t="s">
        <v>151</v>
      </c>
      <c r="E221" s="188" t="s">
        <v>475</v>
      </c>
      <c r="F221" s="189" t="s">
        <v>476</v>
      </c>
      <c r="G221" s="190" t="s">
        <v>171</v>
      </c>
      <c r="H221" s="191">
        <v>1</v>
      </c>
      <c r="I221" s="192"/>
      <c r="J221" s="192"/>
      <c r="K221" s="193">
        <f t="shared" si="40"/>
        <v>0</v>
      </c>
      <c r="L221" s="189" t="s">
        <v>155</v>
      </c>
      <c r="M221" s="37"/>
      <c r="N221" s="194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210</v>
      </c>
      <c r="AT221" s="199" t="s">
        <v>151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210</v>
      </c>
      <c r="BM221" s="199" t="s">
        <v>1256</v>
      </c>
    </row>
    <row r="222" spans="1:65" s="2" customFormat="1" ht="21.75" customHeight="1">
      <c r="A222" s="32"/>
      <c r="B222" s="33"/>
      <c r="C222" s="201" t="s">
        <v>486</v>
      </c>
      <c r="D222" s="201" t="s">
        <v>213</v>
      </c>
      <c r="E222" s="202" t="s">
        <v>479</v>
      </c>
      <c r="F222" s="203" t="s">
        <v>480</v>
      </c>
      <c r="G222" s="204" t="s">
        <v>171</v>
      </c>
      <c r="H222" s="205">
        <v>1</v>
      </c>
      <c r="I222" s="206"/>
      <c r="J222" s="207"/>
      <c r="K222" s="208">
        <f t="shared" si="40"/>
        <v>0</v>
      </c>
      <c r="L222" s="203" t="s">
        <v>1</v>
      </c>
      <c r="M222" s="209"/>
      <c r="N222" s="210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216</v>
      </c>
      <c r="AT222" s="199" t="s">
        <v>213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210</v>
      </c>
      <c r="BM222" s="199" t="s">
        <v>1257</v>
      </c>
    </row>
    <row r="223" spans="1:65" s="2" customFormat="1" ht="37.9" customHeight="1">
      <c r="A223" s="32"/>
      <c r="B223" s="33"/>
      <c r="C223" s="187" t="s">
        <v>490</v>
      </c>
      <c r="D223" s="187" t="s">
        <v>151</v>
      </c>
      <c r="E223" s="188" t="s">
        <v>483</v>
      </c>
      <c r="F223" s="189" t="s">
        <v>484</v>
      </c>
      <c r="G223" s="190" t="s">
        <v>171</v>
      </c>
      <c r="H223" s="191">
        <v>8</v>
      </c>
      <c r="I223" s="192"/>
      <c r="J223" s="192"/>
      <c r="K223" s="193">
        <f t="shared" si="40"/>
        <v>0</v>
      </c>
      <c r="L223" s="189" t="s">
        <v>155</v>
      </c>
      <c r="M223" s="37"/>
      <c r="N223" s="194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210</v>
      </c>
      <c r="AT223" s="199" t="s">
        <v>151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210</v>
      </c>
      <c r="BM223" s="199" t="s">
        <v>1258</v>
      </c>
    </row>
    <row r="224" spans="1:65" s="2" customFormat="1" ht="24.2" customHeight="1">
      <c r="A224" s="32"/>
      <c r="B224" s="33"/>
      <c r="C224" s="201" t="s">
        <v>494</v>
      </c>
      <c r="D224" s="201" t="s">
        <v>213</v>
      </c>
      <c r="E224" s="202" t="s">
        <v>487</v>
      </c>
      <c r="F224" s="203" t="s">
        <v>849</v>
      </c>
      <c r="G224" s="204" t="s">
        <v>171</v>
      </c>
      <c r="H224" s="205">
        <v>8</v>
      </c>
      <c r="I224" s="206"/>
      <c r="J224" s="207"/>
      <c r="K224" s="208">
        <f t="shared" si="40"/>
        <v>0</v>
      </c>
      <c r="L224" s="203" t="s">
        <v>1</v>
      </c>
      <c r="M224" s="209"/>
      <c r="N224" s="210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216</v>
      </c>
      <c r="AT224" s="199" t="s">
        <v>213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210</v>
      </c>
      <c r="BM224" s="199" t="s">
        <v>1259</v>
      </c>
    </row>
    <row r="225" spans="1:65" s="2" customFormat="1" ht="49.15" customHeight="1">
      <c r="A225" s="32"/>
      <c r="B225" s="33"/>
      <c r="C225" s="187" t="s">
        <v>498</v>
      </c>
      <c r="D225" s="187" t="s">
        <v>151</v>
      </c>
      <c r="E225" s="188" t="s">
        <v>523</v>
      </c>
      <c r="F225" s="189" t="s">
        <v>524</v>
      </c>
      <c r="G225" s="190" t="s">
        <v>166</v>
      </c>
      <c r="H225" s="191">
        <v>30</v>
      </c>
      <c r="I225" s="192"/>
      <c r="J225" s="192"/>
      <c r="K225" s="193">
        <f t="shared" si="40"/>
        <v>0</v>
      </c>
      <c r="L225" s="189" t="s">
        <v>155</v>
      </c>
      <c r="M225" s="37"/>
      <c r="N225" s="194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210</v>
      </c>
      <c r="AT225" s="199" t="s">
        <v>151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210</v>
      </c>
      <c r="BM225" s="199" t="s">
        <v>1260</v>
      </c>
    </row>
    <row r="226" spans="1:65" s="2" customFormat="1" ht="16.5" customHeight="1">
      <c r="A226" s="32"/>
      <c r="B226" s="33"/>
      <c r="C226" s="201" t="s">
        <v>502</v>
      </c>
      <c r="D226" s="201" t="s">
        <v>213</v>
      </c>
      <c r="E226" s="202" t="s">
        <v>527</v>
      </c>
      <c r="F226" s="203" t="s">
        <v>528</v>
      </c>
      <c r="G226" s="204" t="s">
        <v>166</v>
      </c>
      <c r="H226" s="205">
        <v>30</v>
      </c>
      <c r="I226" s="206"/>
      <c r="J226" s="207"/>
      <c r="K226" s="208">
        <f t="shared" si="40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216</v>
      </c>
      <c r="AT226" s="199" t="s">
        <v>213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210</v>
      </c>
      <c r="BM226" s="199" t="s">
        <v>1261</v>
      </c>
    </row>
    <row r="227" spans="1:65" s="2" customFormat="1" ht="16.5" customHeight="1">
      <c r="A227" s="32"/>
      <c r="B227" s="33"/>
      <c r="C227" s="201" t="s">
        <v>506</v>
      </c>
      <c r="D227" s="201" t="s">
        <v>213</v>
      </c>
      <c r="E227" s="202" t="s">
        <v>612</v>
      </c>
      <c r="F227" s="203" t="s">
        <v>853</v>
      </c>
      <c r="G227" s="204" t="s">
        <v>171</v>
      </c>
      <c r="H227" s="205">
        <v>2</v>
      </c>
      <c r="I227" s="206"/>
      <c r="J227" s="207"/>
      <c r="K227" s="208">
        <f t="shared" si="40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216</v>
      </c>
      <c r="AT227" s="199" t="s">
        <v>213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210</v>
      </c>
      <c r="BM227" s="199" t="s">
        <v>1262</v>
      </c>
    </row>
    <row r="228" spans="1:65" s="2" customFormat="1" ht="44.25" customHeight="1">
      <c r="A228" s="32"/>
      <c r="B228" s="33"/>
      <c r="C228" s="187" t="s">
        <v>510</v>
      </c>
      <c r="D228" s="187" t="s">
        <v>151</v>
      </c>
      <c r="E228" s="188" t="s">
        <v>641</v>
      </c>
      <c r="F228" s="189" t="s">
        <v>642</v>
      </c>
      <c r="G228" s="190" t="s">
        <v>171</v>
      </c>
      <c r="H228" s="191">
        <v>1</v>
      </c>
      <c r="I228" s="192"/>
      <c r="J228" s="192"/>
      <c r="K228" s="193">
        <f t="shared" si="40"/>
        <v>0</v>
      </c>
      <c r="L228" s="189" t="s">
        <v>155</v>
      </c>
      <c r="M228" s="37"/>
      <c r="N228" s="194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210</v>
      </c>
      <c r="AT228" s="199" t="s">
        <v>151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210</v>
      </c>
      <c r="BM228" s="199" t="s">
        <v>1263</v>
      </c>
    </row>
    <row r="229" spans="1:65" s="2" customFormat="1" ht="44.25" customHeight="1">
      <c r="A229" s="32"/>
      <c r="B229" s="33"/>
      <c r="C229" s="187" t="s">
        <v>514</v>
      </c>
      <c r="D229" s="187" t="s">
        <v>151</v>
      </c>
      <c r="E229" s="188" t="s">
        <v>1264</v>
      </c>
      <c r="F229" s="189" t="s">
        <v>1265</v>
      </c>
      <c r="G229" s="190" t="s">
        <v>647</v>
      </c>
      <c r="H229" s="222"/>
      <c r="I229" s="192"/>
      <c r="J229" s="192"/>
      <c r="K229" s="193">
        <f t="shared" si="40"/>
        <v>0</v>
      </c>
      <c r="L229" s="189" t="s">
        <v>155</v>
      </c>
      <c r="M229" s="37"/>
      <c r="N229" s="194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210</v>
      </c>
      <c r="AT229" s="199" t="s">
        <v>151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210</v>
      </c>
      <c r="BM229" s="199" t="s">
        <v>1266</v>
      </c>
    </row>
    <row r="230" spans="1:65" s="12" customFormat="1" ht="25.9" customHeight="1">
      <c r="B230" s="170"/>
      <c r="C230" s="171"/>
      <c r="D230" s="172" t="s">
        <v>77</v>
      </c>
      <c r="E230" s="173" t="s">
        <v>649</v>
      </c>
      <c r="F230" s="173" t="s">
        <v>650</v>
      </c>
      <c r="G230" s="171"/>
      <c r="H230" s="171"/>
      <c r="I230" s="174"/>
      <c r="J230" s="174"/>
      <c r="K230" s="175">
        <f>BK230</f>
        <v>0</v>
      </c>
      <c r="L230" s="171"/>
      <c r="M230" s="176"/>
      <c r="N230" s="177"/>
      <c r="O230" s="178"/>
      <c r="P230" s="178"/>
      <c r="Q230" s="179">
        <f>SUM(Q231:Q232)</f>
        <v>0</v>
      </c>
      <c r="R230" s="179">
        <f>SUM(R231:R232)</f>
        <v>0</v>
      </c>
      <c r="S230" s="178"/>
      <c r="T230" s="180">
        <f>SUM(T231:T232)</f>
        <v>0</v>
      </c>
      <c r="U230" s="178"/>
      <c r="V230" s="180">
        <f>SUM(V231:V232)</f>
        <v>0</v>
      </c>
      <c r="W230" s="178"/>
      <c r="X230" s="181">
        <f>SUM(X231:X232)</f>
        <v>0</v>
      </c>
      <c r="AR230" s="182" t="s">
        <v>156</v>
      </c>
      <c r="AT230" s="183" t="s">
        <v>77</v>
      </c>
      <c r="AU230" s="183" t="s">
        <v>78</v>
      </c>
      <c r="AY230" s="182" t="s">
        <v>148</v>
      </c>
      <c r="BK230" s="184">
        <f>SUM(BK231:BK232)</f>
        <v>0</v>
      </c>
    </row>
    <row r="231" spans="1:65" s="2" customFormat="1" ht="24.2" customHeight="1">
      <c r="A231" s="32"/>
      <c r="B231" s="33"/>
      <c r="C231" s="187" t="s">
        <v>518</v>
      </c>
      <c r="D231" s="187" t="s">
        <v>151</v>
      </c>
      <c r="E231" s="188" t="s">
        <v>893</v>
      </c>
      <c r="F231" s="189" t="s">
        <v>894</v>
      </c>
      <c r="G231" s="190" t="s">
        <v>654</v>
      </c>
      <c r="H231" s="191">
        <v>16</v>
      </c>
      <c r="I231" s="192"/>
      <c r="J231" s="192"/>
      <c r="K231" s="193">
        <f>ROUND(P231*H231,2)</f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>I231+J231</f>
        <v>0</v>
      </c>
      <c r="Q231" s="196">
        <f>ROUND(I231*H231,2)</f>
        <v>0</v>
      </c>
      <c r="R231" s="196">
        <f>ROUND(J231*H231,2)</f>
        <v>0</v>
      </c>
      <c r="S231" s="69"/>
      <c r="T231" s="197">
        <f>S231*H231</f>
        <v>0</v>
      </c>
      <c r="U231" s="197">
        <v>0</v>
      </c>
      <c r="V231" s="197">
        <f>U231*H231</f>
        <v>0</v>
      </c>
      <c r="W231" s="197">
        <v>0</v>
      </c>
      <c r="X231" s="198">
        <f>W231*H231</f>
        <v>0</v>
      </c>
      <c r="Y231" s="32"/>
      <c r="Z231" s="32"/>
      <c r="AA231" s="32"/>
      <c r="AB231" s="32"/>
      <c r="AC231" s="32"/>
      <c r="AD231" s="32"/>
      <c r="AE231" s="32"/>
      <c r="AR231" s="199" t="s">
        <v>655</v>
      </c>
      <c r="AT231" s="199" t="s">
        <v>151</v>
      </c>
      <c r="AU231" s="199" t="s">
        <v>86</v>
      </c>
      <c r="AY231" s="15" t="s">
        <v>148</v>
      </c>
      <c r="BE231" s="200">
        <f>IF(O231="základní",K231,0)</f>
        <v>0</v>
      </c>
      <c r="BF231" s="200">
        <f>IF(O231="snížená",K231,0)</f>
        <v>0</v>
      </c>
      <c r="BG231" s="200">
        <f>IF(O231="zákl. přenesená",K231,0)</f>
        <v>0</v>
      </c>
      <c r="BH231" s="200">
        <f>IF(O231="sníž. přenesená",K231,0)</f>
        <v>0</v>
      </c>
      <c r="BI231" s="200">
        <f>IF(O231="nulová",K231,0)</f>
        <v>0</v>
      </c>
      <c r="BJ231" s="15" t="s">
        <v>86</v>
      </c>
      <c r="BK231" s="200">
        <f>ROUND(P231*H231,2)</f>
        <v>0</v>
      </c>
      <c r="BL231" s="15" t="s">
        <v>655</v>
      </c>
      <c r="BM231" s="199" t="s">
        <v>1267</v>
      </c>
    </row>
    <row r="232" spans="1:65" s="2" customFormat="1" ht="37.9" customHeight="1">
      <c r="A232" s="32"/>
      <c r="B232" s="33"/>
      <c r="C232" s="187" t="s">
        <v>522</v>
      </c>
      <c r="D232" s="187" t="s">
        <v>151</v>
      </c>
      <c r="E232" s="188" t="s">
        <v>652</v>
      </c>
      <c r="F232" s="189" t="s">
        <v>653</v>
      </c>
      <c r="G232" s="190" t="s">
        <v>654</v>
      </c>
      <c r="H232" s="191">
        <v>24</v>
      </c>
      <c r="I232" s="192"/>
      <c r="J232" s="192"/>
      <c r="K232" s="193">
        <f>ROUND(P232*H232,2)</f>
        <v>0</v>
      </c>
      <c r="L232" s="189" t="s">
        <v>155</v>
      </c>
      <c r="M232" s="37"/>
      <c r="N232" s="194" t="s">
        <v>1</v>
      </c>
      <c r="O232" s="195" t="s">
        <v>41</v>
      </c>
      <c r="P232" s="196">
        <f>I232+J232</f>
        <v>0</v>
      </c>
      <c r="Q232" s="196">
        <f>ROUND(I232*H232,2)</f>
        <v>0</v>
      </c>
      <c r="R232" s="196">
        <f>ROUND(J232*H232,2)</f>
        <v>0</v>
      </c>
      <c r="S232" s="69"/>
      <c r="T232" s="197">
        <f>S232*H232</f>
        <v>0</v>
      </c>
      <c r="U232" s="197">
        <v>0</v>
      </c>
      <c r="V232" s="197">
        <f>U232*H232</f>
        <v>0</v>
      </c>
      <c r="W232" s="197">
        <v>0</v>
      </c>
      <c r="X232" s="198">
        <f>W232*H232</f>
        <v>0</v>
      </c>
      <c r="Y232" s="32"/>
      <c r="Z232" s="32"/>
      <c r="AA232" s="32"/>
      <c r="AB232" s="32"/>
      <c r="AC232" s="32"/>
      <c r="AD232" s="32"/>
      <c r="AE232" s="32"/>
      <c r="AR232" s="199" t="s">
        <v>655</v>
      </c>
      <c r="AT232" s="199" t="s">
        <v>151</v>
      </c>
      <c r="AU232" s="199" t="s">
        <v>86</v>
      </c>
      <c r="AY232" s="15" t="s">
        <v>148</v>
      </c>
      <c r="BE232" s="200">
        <f>IF(O232="základní",K232,0)</f>
        <v>0</v>
      </c>
      <c r="BF232" s="200">
        <f>IF(O232="snížená",K232,0)</f>
        <v>0</v>
      </c>
      <c r="BG232" s="200">
        <f>IF(O232="zákl. přenesená",K232,0)</f>
        <v>0</v>
      </c>
      <c r="BH232" s="200">
        <f>IF(O232="sníž. přenesená",K232,0)</f>
        <v>0</v>
      </c>
      <c r="BI232" s="200">
        <f>IF(O232="nulová",K232,0)</f>
        <v>0</v>
      </c>
      <c r="BJ232" s="15" t="s">
        <v>86</v>
      </c>
      <c r="BK232" s="200">
        <f>ROUND(P232*H232,2)</f>
        <v>0</v>
      </c>
      <c r="BL232" s="15" t="s">
        <v>655</v>
      </c>
      <c r="BM232" s="199" t="s">
        <v>1268</v>
      </c>
    </row>
    <row r="233" spans="1:65" s="12" customFormat="1" ht="25.9" customHeight="1">
      <c r="B233" s="170"/>
      <c r="C233" s="171"/>
      <c r="D233" s="172" t="s">
        <v>77</v>
      </c>
      <c r="E233" s="173" t="s">
        <v>657</v>
      </c>
      <c r="F233" s="173" t="s">
        <v>658</v>
      </c>
      <c r="G233" s="171"/>
      <c r="H233" s="171"/>
      <c r="I233" s="174"/>
      <c r="J233" s="174"/>
      <c r="K233" s="175">
        <f>BK233</f>
        <v>0</v>
      </c>
      <c r="L233" s="171"/>
      <c r="M233" s="176"/>
      <c r="N233" s="177"/>
      <c r="O233" s="178"/>
      <c r="P233" s="178"/>
      <c r="Q233" s="179">
        <f>Q234+Q236+Q239+Q241+Q243</f>
        <v>0</v>
      </c>
      <c r="R233" s="179">
        <f>R234+R236+R239+R241+R243</f>
        <v>0</v>
      </c>
      <c r="S233" s="178"/>
      <c r="T233" s="180">
        <f>T234+T236+T239+T241+T243</f>
        <v>0</v>
      </c>
      <c r="U233" s="178"/>
      <c r="V233" s="180">
        <f>V234+V236+V239+V241+V243</f>
        <v>0</v>
      </c>
      <c r="W233" s="178"/>
      <c r="X233" s="181">
        <f>X234+X236+X239+X241+X243</f>
        <v>0</v>
      </c>
      <c r="AR233" s="182" t="s">
        <v>173</v>
      </c>
      <c r="AT233" s="183" t="s">
        <v>77</v>
      </c>
      <c r="AU233" s="183" t="s">
        <v>78</v>
      </c>
      <c r="AY233" s="182" t="s">
        <v>148</v>
      </c>
      <c r="BK233" s="184">
        <f>BK234+BK236+BK239+BK241+BK243</f>
        <v>0</v>
      </c>
    </row>
    <row r="234" spans="1:65" s="12" customFormat="1" ht="22.9" customHeight="1">
      <c r="B234" s="170"/>
      <c r="C234" s="171"/>
      <c r="D234" s="172" t="s">
        <v>77</v>
      </c>
      <c r="E234" s="185" t="s">
        <v>659</v>
      </c>
      <c r="F234" s="185" t="s">
        <v>660</v>
      </c>
      <c r="G234" s="171"/>
      <c r="H234" s="171"/>
      <c r="I234" s="174"/>
      <c r="J234" s="174"/>
      <c r="K234" s="186">
        <f>BK234</f>
        <v>0</v>
      </c>
      <c r="L234" s="171"/>
      <c r="M234" s="176"/>
      <c r="N234" s="177"/>
      <c r="O234" s="178"/>
      <c r="P234" s="178"/>
      <c r="Q234" s="179">
        <f>Q235</f>
        <v>0</v>
      </c>
      <c r="R234" s="179">
        <f>R235</f>
        <v>0</v>
      </c>
      <c r="S234" s="178"/>
      <c r="T234" s="180">
        <f>T235</f>
        <v>0</v>
      </c>
      <c r="U234" s="178"/>
      <c r="V234" s="180">
        <f>V235</f>
        <v>0</v>
      </c>
      <c r="W234" s="178"/>
      <c r="X234" s="181">
        <f>X235</f>
        <v>0</v>
      </c>
      <c r="AR234" s="182" t="s">
        <v>173</v>
      </c>
      <c r="AT234" s="183" t="s">
        <v>77</v>
      </c>
      <c r="AU234" s="183" t="s">
        <v>86</v>
      </c>
      <c r="AY234" s="182" t="s">
        <v>148</v>
      </c>
      <c r="BK234" s="184">
        <f>BK235</f>
        <v>0</v>
      </c>
    </row>
    <row r="235" spans="1:65" s="2" customFormat="1" ht="24.2" customHeight="1">
      <c r="A235" s="32"/>
      <c r="B235" s="33"/>
      <c r="C235" s="187" t="s">
        <v>526</v>
      </c>
      <c r="D235" s="187" t="s">
        <v>151</v>
      </c>
      <c r="E235" s="188" t="s">
        <v>662</v>
      </c>
      <c r="F235" s="189" t="s">
        <v>663</v>
      </c>
      <c r="G235" s="190" t="s">
        <v>664</v>
      </c>
      <c r="H235" s="191">
        <v>1</v>
      </c>
      <c r="I235" s="192"/>
      <c r="J235" s="192"/>
      <c r="K235" s="193">
        <f>ROUND(P235*H235,2)</f>
        <v>0</v>
      </c>
      <c r="L235" s="189" t="s">
        <v>155</v>
      </c>
      <c r="M235" s="37"/>
      <c r="N235" s="194" t="s">
        <v>1</v>
      </c>
      <c r="O235" s="195" t="s">
        <v>41</v>
      </c>
      <c r="P235" s="196">
        <f>I235+J235</f>
        <v>0</v>
      </c>
      <c r="Q235" s="196">
        <f>ROUND(I235*H235,2)</f>
        <v>0</v>
      </c>
      <c r="R235" s="196">
        <f>ROUND(J235*H235,2)</f>
        <v>0</v>
      </c>
      <c r="S235" s="69"/>
      <c r="T235" s="197">
        <f>S235*H235</f>
        <v>0</v>
      </c>
      <c r="U235" s="197">
        <v>0</v>
      </c>
      <c r="V235" s="197">
        <f>U235*H235</f>
        <v>0</v>
      </c>
      <c r="W235" s="197">
        <v>0</v>
      </c>
      <c r="X235" s="198">
        <f>W235*H235</f>
        <v>0</v>
      </c>
      <c r="Y235" s="32"/>
      <c r="Z235" s="32"/>
      <c r="AA235" s="32"/>
      <c r="AB235" s="32"/>
      <c r="AC235" s="32"/>
      <c r="AD235" s="32"/>
      <c r="AE235" s="32"/>
      <c r="AR235" s="199" t="s">
        <v>665</v>
      </c>
      <c r="AT235" s="199" t="s">
        <v>151</v>
      </c>
      <c r="AU235" s="199" t="s">
        <v>88</v>
      </c>
      <c r="AY235" s="15" t="s">
        <v>148</v>
      </c>
      <c r="BE235" s="200">
        <f>IF(O235="základní",K235,0)</f>
        <v>0</v>
      </c>
      <c r="BF235" s="200">
        <f>IF(O235="snížená",K235,0)</f>
        <v>0</v>
      </c>
      <c r="BG235" s="200">
        <f>IF(O235="zákl. přenesená",K235,0)</f>
        <v>0</v>
      </c>
      <c r="BH235" s="200">
        <f>IF(O235="sníž. přenesená",K235,0)</f>
        <v>0</v>
      </c>
      <c r="BI235" s="200">
        <f>IF(O235="nulová",K235,0)</f>
        <v>0</v>
      </c>
      <c r="BJ235" s="15" t="s">
        <v>86</v>
      </c>
      <c r="BK235" s="200">
        <f>ROUND(P235*H235,2)</f>
        <v>0</v>
      </c>
      <c r="BL235" s="15" t="s">
        <v>665</v>
      </c>
      <c r="BM235" s="199" t="s">
        <v>1269</v>
      </c>
    </row>
    <row r="236" spans="1:65" s="12" customFormat="1" ht="22.9" customHeight="1">
      <c r="B236" s="170"/>
      <c r="C236" s="171"/>
      <c r="D236" s="172" t="s">
        <v>77</v>
      </c>
      <c r="E236" s="185" t="s">
        <v>667</v>
      </c>
      <c r="F236" s="185" t="s">
        <v>668</v>
      </c>
      <c r="G236" s="171"/>
      <c r="H236" s="171"/>
      <c r="I236" s="174"/>
      <c r="J236" s="174"/>
      <c r="K236" s="186">
        <f>BK236</f>
        <v>0</v>
      </c>
      <c r="L236" s="171"/>
      <c r="M236" s="176"/>
      <c r="N236" s="177"/>
      <c r="O236" s="178"/>
      <c r="P236" s="178"/>
      <c r="Q236" s="179">
        <f>SUM(Q237:Q238)</f>
        <v>0</v>
      </c>
      <c r="R236" s="179">
        <f>SUM(R237:R238)</f>
        <v>0</v>
      </c>
      <c r="S236" s="178"/>
      <c r="T236" s="180">
        <f>SUM(T237:T238)</f>
        <v>0</v>
      </c>
      <c r="U236" s="178"/>
      <c r="V236" s="180">
        <f>SUM(V237:V238)</f>
        <v>0</v>
      </c>
      <c r="W236" s="178"/>
      <c r="X236" s="181">
        <f>SUM(X237:X238)</f>
        <v>0</v>
      </c>
      <c r="AR236" s="182" t="s">
        <v>173</v>
      </c>
      <c r="AT236" s="183" t="s">
        <v>77</v>
      </c>
      <c r="AU236" s="183" t="s">
        <v>86</v>
      </c>
      <c r="AY236" s="182" t="s">
        <v>148</v>
      </c>
      <c r="BK236" s="184">
        <f>SUM(BK237:BK238)</f>
        <v>0</v>
      </c>
    </row>
    <row r="237" spans="1:65" s="2" customFormat="1" ht="24.2" customHeight="1">
      <c r="A237" s="32"/>
      <c r="B237" s="33"/>
      <c r="C237" s="187" t="s">
        <v>530</v>
      </c>
      <c r="D237" s="187" t="s">
        <v>151</v>
      </c>
      <c r="E237" s="188" t="s">
        <v>670</v>
      </c>
      <c r="F237" s="189" t="s">
        <v>671</v>
      </c>
      <c r="G237" s="190" t="s">
        <v>664</v>
      </c>
      <c r="H237" s="191">
        <v>1</v>
      </c>
      <c r="I237" s="192"/>
      <c r="J237" s="192"/>
      <c r="K237" s="193">
        <f>ROUND(P237*H237,2)</f>
        <v>0</v>
      </c>
      <c r="L237" s="189" t="s">
        <v>155</v>
      </c>
      <c r="M237" s="37"/>
      <c r="N237" s="194" t="s">
        <v>1</v>
      </c>
      <c r="O237" s="195" t="s">
        <v>41</v>
      </c>
      <c r="P237" s="196">
        <f>I237+J237</f>
        <v>0</v>
      </c>
      <c r="Q237" s="196">
        <f>ROUND(I237*H237,2)</f>
        <v>0</v>
      </c>
      <c r="R237" s="196">
        <f>ROUND(J237*H237,2)</f>
        <v>0</v>
      </c>
      <c r="S237" s="69"/>
      <c r="T237" s="197">
        <f>S237*H237</f>
        <v>0</v>
      </c>
      <c r="U237" s="197">
        <v>0</v>
      </c>
      <c r="V237" s="197">
        <f>U237*H237</f>
        <v>0</v>
      </c>
      <c r="W237" s="197">
        <v>0</v>
      </c>
      <c r="X237" s="198">
        <f>W237*H237</f>
        <v>0</v>
      </c>
      <c r="Y237" s="32"/>
      <c r="Z237" s="32"/>
      <c r="AA237" s="32"/>
      <c r="AB237" s="32"/>
      <c r="AC237" s="32"/>
      <c r="AD237" s="32"/>
      <c r="AE237" s="32"/>
      <c r="AR237" s="199" t="s">
        <v>665</v>
      </c>
      <c r="AT237" s="199" t="s">
        <v>151</v>
      </c>
      <c r="AU237" s="199" t="s">
        <v>88</v>
      </c>
      <c r="AY237" s="15" t="s">
        <v>148</v>
      </c>
      <c r="BE237" s="200">
        <f>IF(O237="základní",K237,0)</f>
        <v>0</v>
      </c>
      <c r="BF237" s="200">
        <f>IF(O237="snížená",K237,0)</f>
        <v>0</v>
      </c>
      <c r="BG237" s="200">
        <f>IF(O237="zákl. přenesená",K237,0)</f>
        <v>0</v>
      </c>
      <c r="BH237" s="200">
        <f>IF(O237="sníž. přenesená",K237,0)</f>
        <v>0</v>
      </c>
      <c r="BI237" s="200">
        <f>IF(O237="nulová",K237,0)</f>
        <v>0</v>
      </c>
      <c r="BJ237" s="15" t="s">
        <v>86</v>
      </c>
      <c r="BK237" s="200">
        <f>ROUND(P237*H237,2)</f>
        <v>0</v>
      </c>
      <c r="BL237" s="15" t="s">
        <v>665</v>
      </c>
      <c r="BM237" s="199" t="s">
        <v>1270</v>
      </c>
    </row>
    <row r="238" spans="1:65" s="2" customFormat="1" ht="37.9" customHeight="1">
      <c r="A238" s="32"/>
      <c r="B238" s="33"/>
      <c r="C238" s="187" t="s">
        <v>534</v>
      </c>
      <c r="D238" s="187" t="s">
        <v>151</v>
      </c>
      <c r="E238" s="188" t="s">
        <v>674</v>
      </c>
      <c r="F238" s="189" t="s">
        <v>675</v>
      </c>
      <c r="G238" s="190" t="s">
        <v>664</v>
      </c>
      <c r="H238" s="191">
        <v>1</v>
      </c>
      <c r="I238" s="192"/>
      <c r="J238" s="192"/>
      <c r="K238" s="193">
        <f>ROUND(P238*H238,2)</f>
        <v>0</v>
      </c>
      <c r="L238" s="189" t="s">
        <v>155</v>
      </c>
      <c r="M238" s="37"/>
      <c r="N238" s="194" t="s">
        <v>1</v>
      </c>
      <c r="O238" s="195" t="s">
        <v>41</v>
      </c>
      <c r="P238" s="196">
        <f>I238+J238</f>
        <v>0</v>
      </c>
      <c r="Q238" s="196">
        <f>ROUND(I238*H238,2)</f>
        <v>0</v>
      </c>
      <c r="R238" s="196">
        <f>ROUND(J238*H238,2)</f>
        <v>0</v>
      </c>
      <c r="S238" s="69"/>
      <c r="T238" s="197">
        <f>S238*H238</f>
        <v>0</v>
      </c>
      <c r="U238" s="197">
        <v>0</v>
      </c>
      <c r="V238" s="197">
        <f>U238*H238</f>
        <v>0</v>
      </c>
      <c r="W238" s="197">
        <v>0</v>
      </c>
      <c r="X238" s="198">
        <f>W238*H238</f>
        <v>0</v>
      </c>
      <c r="Y238" s="32"/>
      <c r="Z238" s="32"/>
      <c r="AA238" s="32"/>
      <c r="AB238" s="32"/>
      <c r="AC238" s="32"/>
      <c r="AD238" s="32"/>
      <c r="AE238" s="32"/>
      <c r="AR238" s="199" t="s">
        <v>665</v>
      </c>
      <c r="AT238" s="199" t="s">
        <v>151</v>
      </c>
      <c r="AU238" s="199" t="s">
        <v>88</v>
      </c>
      <c r="AY238" s="15" t="s">
        <v>148</v>
      </c>
      <c r="BE238" s="200">
        <f>IF(O238="základní",K238,0)</f>
        <v>0</v>
      </c>
      <c r="BF238" s="200">
        <f>IF(O238="snížená",K238,0)</f>
        <v>0</v>
      </c>
      <c r="BG238" s="200">
        <f>IF(O238="zákl. přenesená",K238,0)</f>
        <v>0</v>
      </c>
      <c r="BH238" s="200">
        <f>IF(O238="sníž. přenesená",K238,0)</f>
        <v>0</v>
      </c>
      <c r="BI238" s="200">
        <f>IF(O238="nulová",K238,0)</f>
        <v>0</v>
      </c>
      <c r="BJ238" s="15" t="s">
        <v>86</v>
      </c>
      <c r="BK238" s="200">
        <f>ROUND(P238*H238,2)</f>
        <v>0</v>
      </c>
      <c r="BL238" s="15" t="s">
        <v>665</v>
      </c>
      <c r="BM238" s="199" t="s">
        <v>1271</v>
      </c>
    </row>
    <row r="239" spans="1:65" s="12" customFormat="1" ht="22.9" customHeight="1">
      <c r="B239" s="170"/>
      <c r="C239" s="171"/>
      <c r="D239" s="172" t="s">
        <v>77</v>
      </c>
      <c r="E239" s="185" t="s">
        <v>677</v>
      </c>
      <c r="F239" s="185" t="s">
        <v>678</v>
      </c>
      <c r="G239" s="171"/>
      <c r="H239" s="171"/>
      <c r="I239" s="174"/>
      <c r="J239" s="174"/>
      <c r="K239" s="186">
        <f>BK239</f>
        <v>0</v>
      </c>
      <c r="L239" s="171"/>
      <c r="M239" s="176"/>
      <c r="N239" s="177"/>
      <c r="O239" s="178"/>
      <c r="P239" s="178"/>
      <c r="Q239" s="179">
        <f>Q240</f>
        <v>0</v>
      </c>
      <c r="R239" s="179">
        <f>R240</f>
        <v>0</v>
      </c>
      <c r="S239" s="178"/>
      <c r="T239" s="180">
        <f>T240</f>
        <v>0</v>
      </c>
      <c r="U239" s="178"/>
      <c r="V239" s="180">
        <f>V240</f>
        <v>0</v>
      </c>
      <c r="W239" s="178"/>
      <c r="X239" s="181">
        <f>X240</f>
        <v>0</v>
      </c>
      <c r="AR239" s="182" t="s">
        <v>173</v>
      </c>
      <c r="AT239" s="183" t="s">
        <v>77</v>
      </c>
      <c r="AU239" s="183" t="s">
        <v>86</v>
      </c>
      <c r="AY239" s="182" t="s">
        <v>148</v>
      </c>
      <c r="BK239" s="184">
        <f>BK240</f>
        <v>0</v>
      </c>
    </row>
    <row r="240" spans="1:65" s="2" customFormat="1" ht="24.2" customHeight="1">
      <c r="A240" s="32"/>
      <c r="B240" s="33"/>
      <c r="C240" s="187" t="s">
        <v>538</v>
      </c>
      <c r="D240" s="187" t="s">
        <v>151</v>
      </c>
      <c r="E240" s="188" t="s">
        <v>680</v>
      </c>
      <c r="F240" s="189" t="s">
        <v>681</v>
      </c>
      <c r="G240" s="190" t="s">
        <v>664</v>
      </c>
      <c r="H240" s="191">
        <v>1</v>
      </c>
      <c r="I240" s="192"/>
      <c r="J240" s="192"/>
      <c r="K240" s="193">
        <f>ROUND(P240*H240,2)</f>
        <v>0</v>
      </c>
      <c r="L240" s="189" t="s">
        <v>155</v>
      </c>
      <c r="M240" s="37"/>
      <c r="N240" s="194" t="s">
        <v>1</v>
      </c>
      <c r="O240" s="195" t="s">
        <v>41</v>
      </c>
      <c r="P240" s="196">
        <f>I240+J240</f>
        <v>0</v>
      </c>
      <c r="Q240" s="196">
        <f>ROUND(I240*H240,2)</f>
        <v>0</v>
      </c>
      <c r="R240" s="196">
        <f>ROUND(J240*H240,2)</f>
        <v>0</v>
      </c>
      <c r="S240" s="69"/>
      <c r="T240" s="197">
        <f>S240*H240</f>
        <v>0</v>
      </c>
      <c r="U240" s="197">
        <v>0</v>
      </c>
      <c r="V240" s="197">
        <f>U240*H240</f>
        <v>0</v>
      </c>
      <c r="W240" s="197">
        <v>0</v>
      </c>
      <c r="X240" s="198">
        <f>W240*H240</f>
        <v>0</v>
      </c>
      <c r="Y240" s="32"/>
      <c r="Z240" s="32"/>
      <c r="AA240" s="32"/>
      <c r="AB240" s="32"/>
      <c r="AC240" s="32"/>
      <c r="AD240" s="32"/>
      <c r="AE240" s="32"/>
      <c r="AR240" s="199" t="s">
        <v>665</v>
      </c>
      <c r="AT240" s="199" t="s">
        <v>151</v>
      </c>
      <c r="AU240" s="199" t="s">
        <v>88</v>
      </c>
      <c r="AY240" s="15" t="s">
        <v>148</v>
      </c>
      <c r="BE240" s="200">
        <f>IF(O240="základní",K240,0)</f>
        <v>0</v>
      </c>
      <c r="BF240" s="200">
        <f>IF(O240="snížená",K240,0)</f>
        <v>0</v>
      </c>
      <c r="BG240" s="200">
        <f>IF(O240="zákl. přenesená",K240,0)</f>
        <v>0</v>
      </c>
      <c r="BH240" s="200">
        <f>IF(O240="sníž. přenesená",K240,0)</f>
        <v>0</v>
      </c>
      <c r="BI240" s="200">
        <f>IF(O240="nulová",K240,0)</f>
        <v>0</v>
      </c>
      <c r="BJ240" s="15" t="s">
        <v>86</v>
      </c>
      <c r="BK240" s="200">
        <f>ROUND(P240*H240,2)</f>
        <v>0</v>
      </c>
      <c r="BL240" s="15" t="s">
        <v>665</v>
      </c>
      <c r="BM240" s="199" t="s">
        <v>1272</v>
      </c>
    </row>
    <row r="241" spans="1:65" s="12" customFormat="1" ht="22.9" customHeight="1">
      <c r="B241" s="170"/>
      <c r="C241" s="171"/>
      <c r="D241" s="172" t="s">
        <v>77</v>
      </c>
      <c r="E241" s="185" t="s">
        <v>683</v>
      </c>
      <c r="F241" s="185" t="s">
        <v>684</v>
      </c>
      <c r="G241" s="171"/>
      <c r="H241" s="171"/>
      <c r="I241" s="174"/>
      <c r="J241" s="174"/>
      <c r="K241" s="186">
        <f>BK241</f>
        <v>0</v>
      </c>
      <c r="L241" s="171"/>
      <c r="M241" s="176"/>
      <c r="N241" s="177"/>
      <c r="O241" s="178"/>
      <c r="P241" s="178"/>
      <c r="Q241" s="179">
        <f>Q242</f>
        <v>0</v>
      </c>
      <c r="R241" s="179">
        <f>R242</f>
        <v>0</v>
      </c>
      <c r="S241" s="178"/>
      <c r="T241" s="180">
        <f>T242</f>
        <v>0</v>
      </c>
      <c r="U241" s="178"/>
      <c r="V241" s="180">
        <f>V242</f>
        <v>0</v>
      </c>
      <c r="W241" s="178"/>
      <c r="X241" s="181">
        <f>X242</f>
        <v>0</v>
      </c>
      <c r="AR241" s="182" t="s">
        <v>173</v>
      </c>
      <c r="AT241" s="183" t="s">
        <v>77</v>
      </c>
      <c r="AU241" s="183" t="s">
        <v>86</v>
      </c>
      <c r="AY241" s="182" t="s">
        <v>148</v>
      </c>
      <c r="BK241" s="184">
        <f>BK242</f>
        <v>0</v>
      </c>
    </row>
    <row r="242" spans="1:65" s="2" customFormat="1" ht="24.2" customHeight="1">
      <c r="A242" s="32"/>
      <c r="B242" s="33"/>
      <c r="C242" s="187" t="s">
        <v>542</v>
      </c>
      <c r="D242" s="187" t="s">
        <v>151</v>
      </c>
      <c r="E242" s="188" t="s">
        <v>686</v>
      </c>
      <c r="F242" s="189" t="s">
        <v>687</v>
      </c>
      <c r="G242" s="190" t="s">
        <v>664</v>
      </c>
      <c r="H242" s="191">
        <v>1</v>
      </c>
      <c r="I242" s="192"/>
      <c r="J242" s="192"/>
      <c r="K242" s="193">
        <f>ROUND(P242*H242,2)</f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>I242+J242</f>
        <v>0</v>
      </c>
      <c r="Q242" s="196">
        <f>ROUND(I242*H242,2)</f>
        <v>0</v>
      </c>
      <c r="R242" s="196">
        <f>ROUND(J242*H242,2)</f>
        <v>0</v>
      </c>
      <c r="S242" s="69"/>
      <c r="T242" s="197">
        <f>S242*H242</f>
        <v>0</v>
      </c>
      <c r="U242" s="197">
        <v>0</v>
      </c>
      <c r="V242" s="197">
        <f>U242*H242</f>
        <v>0</v>
      </c>
      <c r="W242" s="197">
        <v>0</v>
      </c>
      <c r="X242" s="198">
        <f>W242*H242</f>
        <v>0</v>
      </c>
      <c r="Y242" s="32"/>
      <c r="Z242" s="32"/>
      <c r="AA242" s="32"/>
      <c r="AB242" s="32"/>
      <c r="AC242" s="32"/>
      <c r="AD242" s="32"/>
      <c r="AE242" s="32"/>
      <c r="AR242" s="199" t="s">
        <v>665</v>
      </c>
      <c r="AT242" s="199" t="s">
        <v>151</v>
      </c>
      <c r="AU242" s="199" t="s">
        <v>88</v>
      </c>
      <c r="AY242" s="15" t="s">
        <v>148</v>
      </c>
      <c r="BE242" s="200">
        <f>IF(O242="základní",K242,0)</f>
        <v>0</v>
      </c>
      <c r="BF242" s="200">
        <f>IF(O242="snížená",K242,0)</f>
        <v>0</v>
      </c>
      <c r="BG242" s="200">
        <f>IF(O242="zákl. přenesená",K242,0)</f>
        <v>0</v>
      </c>
      <c r="BH242" s="200">
        <f>IF(O242="sníž. přenesená",K242,0)</f>
        <v>0</v>
      </c>
      <c r="BI242" s="200">
        <f>IF(O242="nulová",K242,0)</f>
        <v>0</v>
      </c>
      <c r="BJ242" s="15" t="s">
        <v>86</v>
      </c>
      <c r="BK242" s="200">
        <f>ROUND(P242*H242,2)</f>
        <v>0</v>
      </c>
      <c r="BL242" s="15" t="s">
        <v>665</v>
      </c>
      <c r="BM242" s="199" t="s">
        <v>1273</v>
      </c>
    </row>
    <row r="243" spans="1:65" s="12" customFormat="1" ht="22.9" customHeight="1">
      <c r="B243" s="170"/>
      <c r="C243" s="171"/>
      <c r="D243" s="172" t="s">
        <v>77</v>
      </c>
      <c r="E243" s="185" t="s">
        <v>689</v>
      </c>
      <c r="F243" s="185" t="s">
        <v>690</v>
      </c>
      <c r="G243" s="171"/>
      <c r="H243" s="171"/>
      <c r="I243" s="174"/>
      <c r="J243" s="174"/>
      <c r="K243" s="186">
        <f>BK243</f>
        <v>0</v>
      </c>
      <c r="L243" s="171"/>
      <c r="M243" s="176"/>
      <c r="N243" s="177"/>
      <c r="O243" s="178"/>
      <c r="P243" s="178"/>
      <c r="Q243" s="179">
        <f>SUM(Q244:Q245)</f>
        <v>0</v>
      </c>
      <c r="R243" s="179">
        <f>SUM(R244:R245)</f>
        <v>0</v>
      </c>
      <c r="S243" s="178"/>
      <c r="T243" s="180">
        <f>SUM(T244:T245)</f>
        <v>0</v>
      </c>
      <c r="U243" s="178"/>
      <c r="V243" s="180">
        <f>SUM(V244:V245)</f>
        <v>0</v>
      </c>
      <c r="W243" s="178"/>
      <c r="X243" s="181">
        <f>SUM(X244:X245)</f>
        <v>0</v>
      </c>
      <c r="AR243" s="182" t="s">
        <v>173</v>
      </c>
      <c r="AT243" s="183" t="s">
        <v>77</v>
      </c>
      <c r="AU243" s="183" t="s">
        <v>86</v>
      </c>
      <c r="AY243" s="182" t="s">
        <v>148</v>
      </c>
      <c r="BK243" s="184">
        <f>SUM(BK244:BK245)</f>
        <v>0</v>
      </c>
    </row>
    <row r="244" spans="1:65" s="2" customFormat="1" ht="24.2" customHeight="1">
      <c r="A244" s="32"/>
      <c r="B244" s="33"/>
      <c r="C244" s="187" t="s">
        <v>546</v>
      </c>
      <c r="D244" s="187" t="s">
        <v>151</v>
      </c>
      <c r="E244" s="188" t="s">
        <v>692</v>
      </c>
      <c r="F244" s="189" t="s">
        <v>693</v>
      </c>
      <c r="G244" s="190" t="s">
        <v>664</v>
      </c>
      <c r="H244" s="191">
        <v>1</v>
      </c>
      <c r="I244" s="192"/>
      <c r="J244" s="192"/>
      <c r="K244" s="193">
        <f>ROUND(P244*H244,2)</f>
        <v>0</v>
      </c>
      <c r="L244" s="189" t="s">
        <v>155</v>
      </c>
      <c r="M244" s="37"/>
      <c r="N244" s="194" t="s">
        <v>1</v>
      </c>
      <c r="O244" s="195" t="s">
        <v>41</v>
      </c>
      <c r="P244" s="196">
        <f>I244+J244</f>
        <v>0</v>
      </c>
      <c r="Q244" s="196">
        <f>ROUND(I244*H244,2)</f>
        <v>0</v>
      </c>
      <c r="R244" s="196">
        <f>ROUND(J244*H244,2)</f>
        <v>0</v>
      </c>
      <c r="S244" s="69"/>
      <c r="T244" s="197">
        <f>S244*H244</f>
        <v>0</v>
      </c>
      <c r="U244" s="197">
        <v>0</v>
      </c>
      <c r="V244" s="197">
        <f>U244*H244</f>
        <v>0</v>
      </c>
      <c r="W244" s="197">
        <v>0</v>
      </c>
      <c r="X244" s="198">
        <f>W244*H244</f>
        <v>0</v>
      </c>
      <c r="Y244" s="32"/>
      <c r="Z244" s="32"/>
      <c r="AA244" s="32"/>
      <c r="AB244" s="32"/>
      <c r="AC244" s="32"/>
      <c r="AD244" s="32"/>
      <c r="AE244" s="32"/>
      <c r="AR244" s="199" t="s">
        <v>665</v>
      </c>
      <c r="AT244" s="199" t="s">
        <v>151</v>
      </c>
      <c r="AU244" s="199" t="s">
        <v>88</v>
      </c>
      <c r="AY244" s="15" t="s">
        <v>148</v>
      </c>
      <c r="BE244" s="200">
        <f>IF(O244="základní",K244,0)</f>
        <v>0</v>
      </c>
      <c r="BF244" s="200">
        <f>IF(O244="snížená",K244,0)</f>
        <v>0</v>
      </c>
      <c r="BG244" s="200">
        <f>IF(O244="zákl. přenesená",K244,0)</f>
        <v>0</v>
      </c>
      <c r="BH244" s="200">
        <f>IF(O244="sníž. přenesená",K244,0)</f>
        <v>0</v>
      </c>
      <c r="BI244" s="200">
        <f>IF(O244="nulová",K244,0)</f>
        <v>0</v>
      </c>
      <c r="BJ244" s="15" t="s">
        <v>86</v>
      </c>
      <c r="BK244" s="200">
        <f>ROUND(P244*H244,2)</f>
        <v>0</v>
      </c>
      <c r="BL244" s="15" t="s">
        <v>665</v>
      </c>
      <c r="BM244" s="199" t="s">
        <v>1274</v>
      </c>
    </row>
    <row r="245" spans="1:65" s="2" customFormat="1" ht="24.2" customHeight="1">
      <c r="A245" s="32"/>
      <c r="B245" s="33"/>
      <c r="C245" s="187" t="s">
        <v>550</v>
      </c>
      <c r="D245" s="187" t="s">
        <v>151</v>
      </c>
      <c r="E245" s="188" t="s">
        <v>696</v>
      </c>
      <c r="F245" s="189" t="s">
        <v>697</v>
      </c>
      <c r="G245" s="190" t="s">
        <v>664</v>
      </c>
      <c r="H245" s="191">
        <v>1</v>
      </c>
      <c r="I245" s="192"/>
      <c r="J245" s="192"/>
      <c r="K245" s="193">
        <f>ROUND(P245*H245,2)</f>
        <v>0</v>
      </c>
      <c r="L245" s="189" t="s">
        <v>155</v>
      </c>
      <c r="M245" s="37"/>
      <c r="N245" s="223" t="s">
        <v>1</v>
      </c>
      <c r="O245" s="224" t="s">
        <v>41</v>
      </c>
      <c r="P245" s="225">
        <f>I245+J245</f>
        <v>0</v>
      </c>
      <c r="Q245" s="225">
        <f>ROUND(I245*H245,2)</f>
        <v>0</v>
      </c>
      <c r="R245" s="225">
        <f>ROUND(J245*H245,2)</f>
        <v>0</v>
      </c>
      <c r="S245" s="226"/>
      <c r="T245" s="227">
        <f>S245*H245</f>
        <v>0</v>
      </c>
      <c r="U245" s="227">
        <v>0</v>
      </c>
      <c r="V245" s="227">
        <f>U245*H245</f>
        <v>0</v>
      </c>
      <c r="W245" s="227">
        <v>0</v>
      </c>
      <c r="X245" s="228">
        <f>W245*H245</f>
        <v>0</v>
      </c>
      <c r="Y245" s="32"/>
      <c r="Z245" s="32"/>
      <c r="AA245" s="32"/>
      <c r="AB245" s="32"/>
      <c r="AC245" s="32"/>
      <c r="AD245" s="32"/>
      <c r="AE245" s="32"/>
      <c r="AR245" s="199" t="s">
        <v>665</v>
      </c>
      <c r="AT245" s="199" t="s">
        <v>151</v>
      </c>
      <c r="AU245" s="199" t="s">
        <v>88</v>
      </c>
      <c r="AY245" s="15" t="s">
        <v>148</v>
      </c>
      <c r="BE245" s="200">
        <f>IF(O245="základní",K245,0)</f>
        <v>0</v>
      </c>
      <c r="BF245" s="200">
        <f>IF(O245="snížená",K245,0)</f>
        <v>0</v>
      </c>
      <c r="BG245" s="200">
        <f>IF(O245="zákl. přenesená",K245,0)</f>
        <v>0</v>
      </c>
      <c r="BH245" s="200">
        <f>IF(O245="sníž. přenesená",K245,0)</f>
        <v>0</v>
      </c>
      <c r="BI245" s="200">
        <f>IF(O245="nulová",K245,0)</f>
        <v>0</v>
      </c>
      <c r="BJ245" s="15" t="s">
        <v>86</v>
      </c>
      <c r="BK245" s="200">
        <f>ROUND(P245*H245,2)</f>
        <v>0</v>
      </c>
      <c r="BL245" s="15" t="s">
        <v>665</v>
      </c>
      <c r="BM245" s="199" t="s">
        <v>1275</v>
      </c>
    </row>
    <row r="246" spans="1:65" s="2" customFormat="1" ht="6.95" customHeight="1">
      <c r="A246" s="32"/>
      <c r="B246" s="52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37"/>
      <c r="N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</row>
  </sheetData>
  <sheetProtection algorithmName="SHA-512" hashValue="2dioZUxv6JgK3duOjHwVRDRmJQZS2xh4ocR8iJ1kjW8NSSzZ6Q64c4fetf7/iUp3+MSRQ8a7KSMshKqk+0+dBw==" saltValue="BH9RUPnb3hFEWtYSc2wfcQIT9JjFOIvcRfVda4lGFBjf6TVo+pykPvTR3ZPPChjYphpQ3MpyQPw7vxtYXV6q9Q==" spinCount="100000" sheet="1" objects="1" scenarios="1" formatColumns="0" formatRows="0" autoFilter="0"/>
  <autoFilter ref="C128:L245" xr:uid="{00000000-0009-0000-0000-000005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25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T2" s="15" t="s">
        <v>103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0" t="str">
        <f>'Rekapitulace stavby'!K6</f>
        <v>Obchodní akademie Český Těšín</v>
      </c>
      <c r="F7" s="271"/>
      <c r="G7" s="271"/>
      <c r="H7" s="271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2" t="s">
        <v>1276</v>
      </c>
      <c r="F9" s="273"/>
      <c r="G9" s="273"/>
      <c r="H9" s="273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4" t="str">
        <f>'Rekapitulace stavby'!E14</f>
        <v>Vyplň údaj</v>
      </c>
      <c r="F18" s="275"/>
      <c r="G18" s="275"/>
      <c r="H18" s="275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6" t="s">
        <v>1</v>
      </c>
      <c r="F27" s="276"/>
      <c r="G27" s="276"/>
      <c r="H27" s="27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ROUND(K128,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ROUND((SUM(BE128:BE256)),  2)</f>
        <v>0</v>
      </c>
      <c r="G35" s="32"/>
      <c r="H35" s="32"/>
      <c r="I35" s="123">
        <v>0.21</v>
      </c>
      <c r="J35" s="32"/>
      <c r="K35" s="118">
        <f>ROUND(((SUM(BE128:BE256))*I35),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ROUND((SUM(BF128:BF256)),  2)</f>
        <v>0</v>
      </c>
      <c r="G36" s="32"/>
      <c r="H36" s="32"/>
      <c r="I36" s="123">
        <v>0.15</v>
      </c>
      <c r="J36" s="32"/>
      <c r="K36" s="118">
        <f>ROUND(((SUM(BF128:BF256))*I36),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ROUND((SUM(BG128:BG256)),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ROUND((SUM(BH128:BH256)),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ROUND((SUM(BI128:BI256)),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7" t="str">
        <f>E7</f>
        <v>Obchodní akademie Český Těšín</v>
      </c>
      <c r="F85" s="278"/>
      <c r="G85" s="278"/>
      <c r="H85" s="278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29" t="str">
        <f>E9</f>
        <v>02K2023_6 - Elektroinstalace 5.NP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Q128</f>
        <v>0</v>
      </c>
      <c r="J96" s="82">
        <f t="shared" si="0"/>
        <v>0</v>
      </c>
      <c r="K96" s="82">
        <f>K128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K129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118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K130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119</v>
      </c>
      <c r="E99" s="155"/>
      <c r="F99" s="155"/>
      <c r="G99" s="155"/>
      <c r="H99" s="155"/>
      <c r="I99" s="156">
        <f>Q133</f>
        <v>0</v>
      </c>
      <c r="J99" s="156">
        <f>R133</f>
        <v>0</v>
      </c>
      <c r="K99" s="156">
        <f>K133</f>
        <v>0</v>
      </c>
      <c r="L99" s="153"/>
      <c r="M99" s="157"/>
    </row>
    <row r="100" spans="1:31" s="9" customFormat="1" ht="24.95" customHeight="1">
      <c r="B100" s="146"/>
      <c r="C100" s="147"/>
      <c r="D100" s="148" t="s">
        <v>120</v>
      </c>
      <c r="E100" s="149"/>
      <c r="F100" s="149"/>
      <c r="G100" s="149"/>
      <c r="H100" s="149"/>
      <c r="I100" s="150">
        <f>Q136</f>
        <v>0</v>
      </c>
      <c r="J100" s="150">
        <f>R136</f>
        <v>0</v>
      </c>
      <c r="K100" s="150">
        <f>K136</f>
        <v>0</v>
      </c>
      <c r="L100" s="147"/>
      <c r="M100" s="151"/>
    </row>
    <row r="101" spans="1:31" s="10" customFormat="1" ht="19.899999999999999" customHeight="1">
      <c r="B101" s="152"/>
      <c r="C101" s="153"/>
      <c r="D101" s="154" t="s">
        <v>121</v>
      </c>
      <c r="E101" s="155"/>
      <c r="F101" s="155"/>
      <c r="G101" s="155"/>
      <c r="H101" s="155"/>
      <c r="I101" s="156">
        <f>Q137</f>
        <v>0</v>
      </c>
      <c r="J101" s="156">
        <f>R137</f>
        <v>0</v>
      </c>
      <c r="K101" s="156">
        <f>K137</f>
        <v>0</v>
      </c>
      <c r="L101" s="153"/>
      <c r="M101" s="157"/>
    </row>
    <row r="102" spans="1:31" s="9" customFormat="1" ht="24.95" customHeight="1">
      <c r="B102" s="146"/>
      <c r="C102" s="147"/>
      <c r="D102" s="148" t="s">
        <v>122</v>
      </c>
      <c r="E102" s="149"/>
      <c r="F102" s="149"/>
      <c r="G102" s="149"/>
      <c r="H102" s="149"/>
      <c r="I102" s="150">
        <f>Q242</f>
        <v>0</v>
      </c>
      <c r="J102" s="150">
        <f>R242</f>
        <v>0</v>
      </c>
      <c r="K102" s="150">
        <f>K242</f>
        <v>0</v>
      </c>
      <c r="L102" s="147"/>
      <c r="M102" s="151"/>
    </row>
    <row r="103" spans="1:31" s="9" customFormat="1" ht="24.95" customHeight="1">
      <c r="B103" s="146"/>
      <c r="C103" s="147"/>
      <c r="D103" s="148" t="s">
        <v>123</v>
      </c>
      <c r="E103" s="149"/>
      <c r="F103" s="149"/>
      <c r="G103" s="149"/>
      <c r="H103" s="149"/>
      <c r="I103" s="150">
        <f>Q244</f>
        <v>0</v>
      </c>
      <c r="J103" s="150">
        <f>R244</f>
        <v>0</v>
      </c>
      <c r="K103" s="150">
        <f>K244</f>
        <v>0</v>
      </c>
      <c r="L103" s="147"/>
      <c r="M103" s="151"/>
    </row>
    <row r="104" spans="1:31" s="10" customFormat="1" ht="19.899999999999999" customHeight="1">
      <c r="B104" s="152"/>
      <c r="C104" s="153"/>
      <c r="D104" s="154" t="s">
        <v>124</v>
      </c>
      <c r="E104" s="155"/>
      <c r="F104" s="155"/>
      <c r="G104" s="155"/>
      <c r="H104" s="155"/>
      <c r="I104" s="156">
        <f>Q245</f>
        <v>0</v>
      </c>
      <c r="J104" s="156">
        <f>R245</f>
        <v>0</v>
      </c>
      <c r="K104" s="156">
        <f>K245</f>
        <v>0</v>
      </c>
      <c r="L104" s="153"/>
      <c r="M104" s="157"/>
    </row>
    <row r="105" spans="1:31" s="10" customFormat="1" ht="19.899999999999999" customHeight="1">
      <c r="B105" s="152"/>
      <c r="C105" s="153"/>
      <c r="D105" s="154" t="s">
        <v>125</v>
      </c>
      <c r="E105" s="155"/>
      <c r="F105" s="155"/>
      <c r="G105" s="155"/>
      <c r="H105" s="155"/>
      <c r="I105" s="156">
        <f>Q247</f>
        <v>0</v>
      </c>
      <c r="J105" s="156">
        <f>R247</f>
        <v>0</v>
      </c>
      <c r="K105" s="156">
        <f>K247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126</v>
      </c>
      <c r="E106" s="155"/>
      <c r="F106" s="155"/>
      <c r="G106" s="155"/>
      <c r="H106" s="155"/>
      <c r="I106" s="156">
        <f>Q250</f>
        <v>0</v>
      </c>
      <c r="J106" s="156">
        <f>R250</f>
        <v>0</v>
      </c>
      <c r="K106" s="156">
        <f>K250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127</v>
      </c>
      <c r="E107" s="155"/>
      <c r="F107" s="155"/>
      <c r="G107" s="155"/>
      <c r="H107" s="155"/>
      <c r="I107" s="156">
        <f>Q252</f>
        <v>0</v>
      </c>
      <c r="J107" s="156">
        <f>R252</f>
        <v>0</v>
      </c>
      <c r="K107" s="156">
        <f>K252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128</v>
      </c>
      <c r="E108" s="155"/>
      <c r="F108" s="155"/>
      <c r="G108" s="155"/>
      <c r="H108" s="155"/>
      <c r="I108" s="156">
        <f>Q254</f>
        <v>0</v>
      </c>
      <c r="J108" s="156">
        <f>R254</f>
        <v>0</v>
      </c>
      <c r="K108" s="156">
        <f>K254</f>
        <v>0</v>
      </c>
      <c r="L108" s="153"/>
      <c r="M108" s="157"/>
    </row>
    <row r="109" spans="1:31" s="2" customFormat="1" ht="21.75" customHeight="1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52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4" spans="1:63" s="2" customFormat="1" ht="6.95" customHeight="1">
      <c r="A114" s="32"/>
      <c r="B114" s="54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3" s="2" customFormat="1" ht="24.95" customHeight="1">
      <c r="A115" s="32"/>
      <c r="B115" s="33"/>
      <c r="C115" s="21" t="s">
        <v>129</v>
      </c>
      <c r="D115" s="34"/>
      <c r="E115" s="34"/>
      <c r="F115" s="34"/>
      <c r="G115" s="34"/>
      <c r="H115" s="34"/>
      <c r="I115" s="34"/>
      <c r="J115" s="34"/>
      <c r="K115" s="34"/>
      <c r="L115" s="34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3" s="2" customFormat="1" ht="6.95" customHeight="1">
      <c r="A116" s="32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3" s="2" customFormat="1" ht="12" customHeight="1">
      <c r="A117" s="32"/>
      <c r="B117" s="33"/>
      <c r="C117" s="27" t="s">
        <v>17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3" s="2" customFormat="1" ht="16.5" customHeight="1">
      <c r="A118" s="32"/>
      <c r="B118" s="33"/>
      <c r="C118" s="34"/>
      <c r="D118" s="34"/>
      <c r="E118" s="277" t="str">
        <f>E7</f>
        <v>Obchodní akademie Český Těšín</v>
      </c>
      <c r="F118" s="278"/>
      <c r="G118" s="278"/>
      <c r="H118" s="278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3" s="2" customFormat="1" ht="12" customHeight="1">
      <c r="A119" s="32"/>
      <c r="B119" s="33"/>
      <c r="C119" s="27" t="s">
        <v>105</v>
      </c>
      <c r="D119" s="34"/>
      <c r="E119" s="34"/>
      <c r="F119" s="34"/>
      <c r="G119" s="34"/>
      <c r="H119" s="34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3" s="2" customFormat="1" ht="16.5" customHeight="1">
      <c r="A120" s="32"/>
      <c r="B120" s="33"/>
      <c r="C120" s="34"/>
      <c r="D120" s="34"/>
      <c r="E120" s="229" t="str">
        <f>E9</f>
        <v>02K2023_6 - Elektroinstalace 5.NP</v>
      </c>
      <c r="F120" s="279"/>
      <c r="G120" s="279"/>
      <c r="H120" s="279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3" s="2" customFormat="1" ht="6.95" customHeight="1">
      <c r="A121" s="32"/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3" s="2" customFormat="1" ht="12" customHeight="1">
      <c r="A122" s="32"/>
      <c r="B122" s="33"/>
      <c r="C122" s="27" t="s">
        <v>21</v>
      </c>
      <c r="D122" s="34"/>
      <c r="E122" s="34"/>
      <c r="F122" s="25" t="str">
        <f>F12</f>
        <v xml:space="preserve"> </v>
      </c>
      <c r="G122" s="34"/>
      <c r="H122" s="34"/>
      <c r="I122" s="27" t="s">
        <v>23</v>
      </c>
      <c r="J122" s="64" t="str">
        <f>IF(J12="","",J12)</f>
        <v>12. 4. 2023</v>
      </c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3" s="2" customFormat="1" ht="6.95" customHeight="1">
      <c r="A123" s="32"/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3" s="2" customFormat="1" ht="15.2" customHeight="1">
      <c r="A124" s="32"/>
      <c r="B124" s="33"/>
      <c r="C124" s="27" t="s">
        <v>25</v>
      </c>
      <c r="D124" s="34"/>
      <c r="E124" s="34"/>
      <c r="F124" s="25" t="str">
        <f>E15</f>
        <v xml:space="preserve"> </v>
      </c>
      <c r="G124" s="34"/>
      <c r="H124" s="34"/>
      <c r="I124" s="27" t="s">
        <v>30</v>
      </c>
      <c r="J124" s="30" t="str">
        <f>E21</f>
        <v>Petr Kubala</v>
      </c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3" s="2" customFormat="1" ht="15.2" customHeight="1">
      <c r="A125" s="32"/>
      <c r="B125" s="33"/>
      <c r="C125" s="27" t="s">
        <v>28</v>
      </c>
      <c r="D125" s="34"/>
      <c r="E125" s="34"/>
      <c r="F125" s="25" t="str">
        <f>IF(E18="","",E18)</f>
        <v>Vyplň údaj</v>
      </c>
      <c r="G125" s="34"/>
      <c r="H125" s="34"/>
      <c r="I125" s="27" t="s">
        <v>34</v>
      </c>
      <c r="J125" s="30" t="str">
        <f>E24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3" s="2" customFormat="1" ht="10.35" customHeight="1">
      <c r="A126" s="32"/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63" s="11" customFormat="1" ht="29.25" customHeight="1">
      <c r="A127" s="158"/>
      <c r="B127" s="159"/>
      <c r="C127" s="160" t="s">
        <v>130</v>
      </c>
      <c r="D127" s="161" t="s">
        <v>61</v>
      </c>
      <c r="E127" s="161" t="s">
        <v>57</v>
      </c>
      <c r="F127" s="161" t="s">
        <v>58</v>
      </c>
      <c r="G127" s="161" t="s">
        <v>131</v>
      </c>
      <c r="H127" s="161" t="s">
        <v>132</v>
      </c>
      <c r="I127" s="161" t="s">
        <v>133</v>
      </c>
      <c r="J127" s="161" t="s">
        <v>134</v>
      </c>
      <c r="K127" s="161" t="s">
        <v>113</v>
      </c>
      <c r="L127" s="162" t="s">
        <v>135</v>
      </c>
      <c r="M127" s="163"/>
      <c r="N127" s="73" t="s">
        <v>1</v>
      </c>
      <c r="O127" s="74" t="s">
        <v>40</v>
      </c>
      <c r="P127" s="74" t="s">
        <v>136</v>
      </c>
      <c r="Q127" s="74" t="s">
        <v>137</v>
      </c>
      <c r="R127" s="74" t="s">
        <v>138</v>
      </c>
      <c r="S127" s="74" t="s">
        <v>139</v>
      </c>
      <c r="T127" s="74" t="s">
        <v>140</v>
      </c>
      <c r="U127" s="74" t="s">
        <v>141</v>
      </c>
      <c r="V127" s="74" t="s">
        <v>142</v>
      </c>
      <c r="W127" s="74" t="s">
        <v>143</v>
      </c>
      <c r="X127" s="75" t="s">
        <v>144</v>
      </c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32"/>
      <c r="B128" s="33"/>
      <c r="C128" s="80" t="s">
        <v>145</v>
      </c>
      <c r="D128" s="34"/>
      <c r="E128" s="34"/>
      <c r="F128" s="34"/>
      <c r="G128" s="34"/>
      <c r="H128" s="34"/>
      <c r="I128" s="34"/>
      <c r="J128" s="34"/>
      <c r="K128" s="164">
        <f>BK128</f>
        <v>0</v>
      </c>
      <c r="L128" s="34"/>
      <c r="M128" s="37"/>
      <c r="N128" s="76"/>
      <c r="O128" s="165"/>
      <c r="P128" s="77"/>
      <c r="Q128" s="166">
        <f>Q129+Q136+Q242+Q244</f>
        <v>0</v>
      </c>
      <c r="R128" s="166">
        <f>R129+R136+R242+R244</f>
        <v>0</v>
      </c>
      <c r="S128" s="77"/>
      <c r="T128" s="167">
        <f>T129+T136+T242+T244</f>
        <v>0</v>
      </c>
      <c r="U128" s="77"/>
      <c r="V128" s="167">
        <f>V129+V136+V242+V244</f>
        <v>0.39757500000000001</v>
      </c>
      <c r="W128" s="77"/>
      <c r="X128" s="168">
        <f>X129+X136+X242+X244</f>
        <v>0.13817200000000002</v>
      </c>
      <c r="Y128" s="32"/>
      <c r="Z128" s="32"/>
      <c r="AA128" s="32"/>
      <c r="AB128" s="32"/>
      <c r="AC128" s="32"/>
      <c r="AD128" s="32"/>
      <c r="AE128" s="32"/>
      <c r="AT128" s="15" t="s">
        <v>77</v>
      </c>
      <c r="AU128" s="15" t="s">
        <v>115</v>
      </c>
      <c r="BK128" s="169">
        <f>BK129+BK136+BK242+BK244</f>
        <v>0</v>
      </c>
    </row>
    <row r="129" spans="1:65" s="12" customFormat="1" ht="25.9" customHeight="1">
      <c r="B129" s="170"/>
      <c r="C129" s="171"/>
      <c r="D129" s="172" t="s">
        <v>77</v>
      </c>
      <c r="E129" s="173" t="s">
        <v>146</v>
      </c>
      <c r="F129" s="173" t="s">
        <v>147</v>
      </c>
      <c r="G129" s="171"/>
      <c r="H129" s="171"/>
      <c r="I129" s="174"/>
      <c r="J129" s="174"/>
      <c r="K129" s="175">
        <f>BK129</f>
        <v>0</v>
      </c>
      <c r="L129" s="171"/>
      <c r="M129" s="176"/>
      <c r="N129" s="177"/>
      <c r="O129" s="178"/>
      <c r="P129" s="178"/>
      <c r="Q129" s="179">
        <f>Q130+Q133</f>
        <v>0</v>
      </c>
      <c r="R129" s="179">
        <f>R130+R133</f>
        <v>0</v>
      </c>
      <c r="S129" s="178"/>
      <c r="T129" s="180">
        <f>T130+T133</f>
        <v>0</v>
      </c>
      <c r="U129" s="178"/>
      <c r="V129" s="180">
        <f>V130+V133</f>
        <v>0</v>
      </c>
      <c r="W129" s="178"/>
      <c r="X129" s="181">
        <f>X130+X133</f>
        <v>0.03</v>
      </c>
      <c r="AR129" s="182" t="s">
        <v>86</v>
      </c>
      <c r="AT129" s="183" t="s">
        <v>77</v>
      </c>
      <c r="AU129" s="183" t="s">
        <v>78</v>
      </c>
      <c r="AY129" s="182" t="s">
        <v>148</v>
      </c>
      <c r="BK129" s="184">
        <f>BK130+BK133</f>
        <v>0</v>
      </c>
    </row>
    <row r="130" spans="1:65" s="12" customFormat="1" ht="22.9" customHeight="1">
      <c r="B130" s="170"/>
      <c r="C130" s="171"/>
      <c r="D130" s="172" t="s">
        <v>77</v>
      </c>
      <c r="E130" s="185" t="s">
        <v>161</v>
      </c>
      <c r="F130" s="185" t="s">
        <v>162</v>
      </c>
      <c r="G130" s="171"/>
      <c r="H130" s="171"/>
      <c r="I130" s="174"/>
      <c r="J130" s="174"/>
      <c r="K130" s="186">
        <f>BK130</f>
        <v>0</v>
      </c>
      <c r="L130" s="171"/>
      <c r="M130" s="176"/>
      <c r="N130" s="177"/>
      <c r="O130" s="178"/>
      <c r="P130" s="178"/>
      <c r="Q130" s="179">
        <f>SUM(Q131:Q132)</f>
        <v>0</v>
      </c>
      <c r="R130" s="179">
        <f>SUM(R131:R132)</f>
        <v>0</v>
      </c>
      <c r="S130" s="178"/>
      <c r="T130" s="180">
        <f>SUM(T131:T132)</f>
        <v>0</v>
      </c>
      <c r="U130" s="178"/>
      <c r="V130" s="180">
        <f>SUM(V131:V132)</f>
        <v>0</v>
      </c>
      <c r="W130" s="178"/>
      <c r="X130" s="181">
        <f>SUM(X131:X132)</f>
        <v>0.03</v>
      </c>
      <c r="AR130" s="182" t="s">
        <v>86</v>
      </c>
      <c r="AT130" s="183" t="s">
        <v>77</v>
      </c>
      <c r="AU130" s="183" t="s">
        <v>86</v>
      </c>
      <c r="AY130" s="182" t="s">
        <v>148</v>
      </c>
      <c r="BK130" s="184">
        <f>SUM(BK131:BK132)</f>
        <v>0</v>
      </c>
    </row>
    <row r="131" spans="1:65" s="2" customFormat="1" ht="44.25" customHeight="1">
      <c r="A131" s="32"/>
      <c r="B131" s="33"/>
      <c r="C131" s="187" t="s">
        <v>86</v>
      </c>
      <c r="D131" s="187" t="s">
        <v>151</v>
      </c>
      <c r="E131" s="188" t="s">
        <v>169</v>
      </c>
      <c r="F131" s="189" t="s">
        <v>170</v>
      </c>
      <c r="G131" s="190" t="s">
        <v>171</v>
      </c>
      <c r="H131" s="191">
        <v>1570</v>
      </c>
      <c r="I131" s="192"/>
      <c r="J131" s="192"/>
      <c r="K131" s="193">
        <f>ROUND(P131*H131,2)</f>
        <v>0</v>
      </c>
      <c r="L131" s="189" t="s">
        <v>155</v>
      </c>
      <c r="M131" s="37"/>
      <c r="N131" s="194" t="s">
        <v>1</v>
      </c>
      <c r="O131" s="195" t="s">
        <v>41</v>
      </c>
      <c r="P131" s="196">
        <f>I131+J131</f>
        <v>0</v>
      </c>
      <c r="Q131" s="196">
        <f>ROUND(I131*H131,2)</f>
        <v>0</v>
      </c>
      <c r="R131" s="196">
        <f>ROUND(J131*H131,2)</f>
        <v>0</v>
      </c>
      <c r="S131" s="69"/>
      <c r="T131" s="197">
        <f>S131*H131</f>
        <v>0</v>
      </c>
      <c r="U131" s="197">
        <v>0</v>
      </c>
      <c r="V131" s="197">
        <f>U131*H131</f>
        <v>0</v>
      </c>
      <c r="W131" s="197">
        <v>0</v>
      </c>
      <c r="X131" s="198">
        <f>W131*H131</f>
        <v>0</v>
      </c>
      <c r="Y131" s="32"/>
      <c r="Z131" s="32"/>
      <c r="AA131" s="32"/>
      <c r="AB131" s="32"/>
      <c r="AC131" s="32"/>
      <c r="AD131" s="32"/>
      <c r="AE131" s="32"/>
      <c r="AR131" s="199" t="s">
        <v>156</v>
      </c>
      <c r="AT131" s="199" t="s">
        <v>151</v>
      </c>
      <c r="AU131" s="199" t="s">
        <v>88</v>
      </c>
      <c r="AY131" s="15" t="s">
        <v>148</v>
      </c>
      <c r="BE131" s="200">
        <f>IF(O131="základní",K131,0)</f>
        <v>0</v>
      </c>
      <c r="BF131" s="200">
        <f>IF(O131="snížená",K131,0)</f>
        <v>0</v>
      </c>
      <c r="BG131" s="200">
        <f>IF(O131="zákl. přenesená",K131,0)</f>
        <v>0</v>
      </c>
      <c r="BH131" s="200">
        <f>IF(O131="sníž. přenesená",K131,0)</f>
        <v>0</v>
      </c>
      <c r="BI131" s="200">
        <f>IF(O131="nulová",K131,0)</f>
        <v>0</v>
      </c>
      <c r="BJ131" s="15" t="s">
        <v>86</v>
      </c>
      <c r="BK131" s="200">
        <f>ROUND(P131*H131,2)</f>
        <v>0</v>
      </c>
      <c r="BL131" s="15" t="s">
        <v>156</v>
      </c>
      <c r="BM131" s="199" t="s">
        <v>1277</v>
      </c>
    </row>
    <row r="132" spans="1:65" s="2" customFormat="1" ht="55.5" customHeight="1">
      <c r="A132" s="32"/>
      <c r="B132" s="33"/>
      <c r="C132" s="187" t="s">
        <v>88</v>
      </c>
      <c r="D132" s="187" t="s">
        <v>151</v>
      </c>
      <c r="E132" s="188" t="s">
        <v>174</v>
      </c>
      <c r="F132" s="189" t="s">
        <v>175</v>
      </c>
      <c r="G132" s="190" t="s">
        <v>171</v>
      </c>
      <c r="H132" s="191">
        <v>30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0</v>
      </c>
      <c r="V132" s="197">
        <f>U132*H132</f>
        <v>0</v>
      </c>
      <c r="W132" s="197">
        <v>1E-3</v>
      </c>
      <c r="X132" s="198">
        <f>W132*H132</f>
        <v>0.03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1278</v>
      </c>
    </row>
    <row r="133" spans="1:65" s="12" customFormat="1" ht="22.9" customHeight="1">
      <c r="B133" s="170"/>
      <c r="C133" s="171"/>
      <c r="D133" s="172" t="s">
        <v>77</v>
      </c>
      <c r="E133" s="185" t="s">
        <v>192</v>
      </c>
      <c r="F133" s="185" t="s">
        <v>193</v>
      </c>
      <c r="G133" s="171"/>
      <c r="H133" s="171"/>
      <c r="I133" s="174"/>
      <c r="J133" s="174"/>
      <c r="K133" s="186">
        <f>BK133</f>
        <v>0</v>
      </c>
      <c r="L133" s="171"/>
      <c r="M133" s="176"/>
      <c r="N133" s="177"/>
      <c r="O133" s="178"/>
      <c r="P133" s="178"/>
      <c r="Q133" s="179">
        <f>SUM(Q134:Q135)</f>
        <v>0</v>
      </c>
      <c r="R133" s="179">
        <f>SUM(R134:R135)</f>
        <v>0</v>
      </c>
      <c r="S133" s="178"/>
      <c r="T133" s="180">
        <f>SUM(T134:T135)</f>
        <v>0</v>
      </c>
      <c r="U133" s="178"/>
      <c r="V133" s="180">
        <f>SUM(V134:V135)</f>
        <v>0</v>
      </c>
      <c r="W133" s="178"/>
      <c r="X133" s="181">
        <f>SUM(X134:X135)</f>
        <v>0</v>
      </c>
      <c r="AR133" s="182" t="s">
        <v>86</v>
      </c>
      <c r="AT133" s="183" t="s">
        <v>77</v>
      </c>
      <c r="AU133" s="183" t="s">
        <v>86</v>
      </c>
      <c r="AY133" s="182" t="s">
        <v>148</v>
      </c>
      <c r="BK133" s="184">
        <f>SUM(BK134:BK135)</f>
        <v>0</v>
      </c>
    </row>
    <row r="134" spans="1:65" s="2" customFormat="1" ht="44.25" customHeight="1">
      <c r="A134" s="32"/>
      <c r="B134" s="33"/>
      <c r="C134" s="187" t="s">
        <v>163</v>
      </c>
      <c r="D134" s="187" t="s">
        <v>151</v>
      </c>
      <c r="E134" s="188" t="s">
        <v>1173</v>
      </c>
      <c r="F134" s="189" t="s">
        <v>1174</v>
      </c>
      <c r="G134" s="190" t="s">
        <v>197</v>
      </c>
      <c r="H134" s="191">
        <v>0.13800000000000001</v>
      </c>
      <c r="I134" s="192"/>
      <c r="J134" s="192"/>
      <c r="K134" s="193">
        <f>ROUND(P134*H134,2)</f>
        <v>0</v>
      </c>
      <c r="L134" s="189" t="s">
        <v>155</v>
      </c>
      <c r="M134" s="37"/>
      <c r="N134" s="194" t="s">
        <v>1</v>
      </c>
      <c r="O134" s="195" t="s">
        <v>41</v>
      </c>
      <c r="P134" s="196">
        <f>I134+J134</f>
        <v>0</v>
      </c>
      <c r="Q134" s="196">
        <f>ROUND(I134*H134,2)</f>
        <v>0</v>
      </c>
      <c r="R134" s="196">
        <f>ROUND(J134*H134,2)</f>
        <v>0</v>
      </c>
      <c r="S134" s="69"/>
      <c r="T134" s="197">
        <f>S134*H134</f>
        <v>0</v>
      </c>
      <c r="U134" s="197">
        <v>0</v>
      </c>
      <c r="V134" s="197">
        <f>U134*H134</f>
        <v>0</v>
      </c>
      <c r="W134" s="197">
        <v>0</v>
      </c>
      <c r="X134" s="198">
        <f>W134*H134</f>
        <v>0</v>
      </c>
      <c r="Y134" s="32"/>
      <c r="Z134" s="32"/>
      <c r="AA134" s="32"/>
      <c r="AB134" s="32"/>
      <c r="AC134" s="32"/>
      <c r="AD134" s="32"/>
      <c r="AE134" s="32"/>
      <c r="AR134" s="199" t="s">
        <v>156</v>
      </c>
      <c r="AT134" s="199" t="s">
        <v>151</v>
      </c>
      <c r="AU134" s="199" t="s">
        <v>88</v>
      </c>
      <c r="AY134" s="15" t="s">
        <v>148</v>
      </c>
      <c r="BE134" s="200">
        <f>IF(O134="základní",K134,0)</f>
        <v>0</v>
      </c>
      <c r="BF134" s="200">
        <f>IF(O134="snížená",K134,0)</f>
        <v>0</v>
      </c>
      <c r="BG134" s="200">
        <f>IF(O134="zákl. přenesená",K134,0)</f>
        <v>0</v>
      </c>
      <c r="BH134" s="200">
        <f>IF(O134="sníž. přenesená",K134,0)</f>
        <v>0</v>
      </c>
      <c r="BI134" s="200">
        <f>IF(O134="nulová",K134,0)</f>
        <v>0</v>
      </c>
      <c r="BJ134" s="15" t="s">
        <v>86</v>
      </c>
      <c r="BK134" s="200">
        <f>ROUND(P134*H134,2)</f>
        <v>0</v>
      </c>
      <c r="BL134" s="15" t="s">
        <v>156</v>
      </c>
      <c r="BM134" s="199" t="s">
        <v>1279</v>
      </c>
    </row>
    <row r="135" spans="1:65" s="2" customFormat="1" ht="44.25" customHeight="1">
      <c r="A135" s="32"/>
      <c r="B135" s="33"/>
      <c r="C135" s="187" t="s">
        <v>156</v>
      </c>
      <c r="D135" s="187" t="s">
        <v>151</v>
      </c>
      <c r="E135" s="188" t="s">
        <v>200</v>
      </c>
      <c r="F135" s="189" t="s">
        <v>201</v>
      </c>
      <c r="G135" s="190" t="s">
        <v>197</v>
      </c>
      <c r="H135" s="191">
        <v>0.44600000000000001</v>
      </c>
      <c r="I135" s="192"/>
      <c r="J135" s="192"/>
      <c r="K135" s="193">
        <f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>I135+J135</f>
        <v>0</v>
      </c>
      <c r="Q135" s="196">
        <f>ROUND(I135*H135,2)</f>
        <v>0</v>
      </c>
      <c r="R135" s="196">
        <f>ROUND(J135*H135,2)</f>
        <v>0</v>
      </c>
      <c r="S135" s="69"/>
      <c r="T135" s="197">
        <f>S135*H135</f>
        <v>0</v>
      </c>
      <c r="U135" s="197">
        <v>0</v>
      </c>
      <c r="V135" s="197">
        <f>U135*H135</f>
        <v>0</v>
      </c>
      <c r="W135" s="197">
        <v>0</v>
      </c>
      <c r="X135" s="198">
        <f>W135*H135</f>
        <v>0</v>
      </c>
      <c r="Y135" s="32"/>
      <c r="Z135" s="32"/>
      <c r="AA135" s="32"/>
      <c r="AB135" s="32"/>
      <c r="AC135" s="32"/>
      <c r="AD135" s="32"/>
      <c r="AE135" s="32"/>
      <c r="AR135" s="199" t="s">
        <v>156</v>
      </c>
      <c r="AT135" s="199" t="s">
        <v>151</v>
      </c>
      <c r="AU135" s="199" t="s">
        <v>88</v>
      </c>
      <c r="AY135" s="15" t="s">
        <v>148</v>
      </c>
      <c r="BE135" s="200">
        <f>IF(O135="základní",K135,0)</f>
        <v>0</v>
      </c>
      <c r="BF135" s="200">
        <f>IF(O135="snížená",K135,0)</f>
        <v>0</v>
      </c>
      <c r="BG135" s="200">
        <f>IF(O135="zákl. přenesená",K135,0)</f>
        <v>0</v>
      </c>
      <c r="BH135" s="200">
        <f>IF(O135="sníž. přenesená",K135,0)</f>
        <v>0</v>
      </c>
      <c r="BI135" s="200">
        <f>IF(O135="nulová",K135,0)</f>
        <v>0</v>
      </c>
      <c r="BJ135" s="15" t="s">
        <v>86</v>
      </c>
      <c r="BK135" s="200">
        <f>ROUND(P135*H135,2)</f>
        <v>0</v>
      </c>
      <c r="BL135" s="15" t="s">
        <v>156</v>
      </c>
      <c r="BM135" s="199" t="s">
        <v>1280</v>
      </c>
    </row>
    <row r="136" spans="1:65" s="12" customFormat="1" ht="25.9" customHeight="1">
      <c r="B136" s="170"/>
      <c r="C136" s="171"/>
      <c r="D136" s="172" t="s">
        <v>77</v>
      </c>
      <c r="E136" s="173" t="s">
        <v>203</v>
      </c>
      <c r="F136" s="173" t="s">
        <v>204</v>
      </c>
      <c r="G136" s="171"/>
      <c r="H136" s="171"/>
      <c r="I136" s="174"/>
      <c r="J136" s="174"/>
      <c r="K136" s="175">
        <f>BK136</f>
        <v>0</v>
      </c>
      <c r="L136" s="171"/>
      <c r="M136" s="176"/>
      <c r="N136" s="177"/>
      <c r="O136" s="178"/>
      <c r="P136" s="178"/>
      <c r="Q136" s="179">
        <f>Q137</f>
        <v>0</v>
      </c>
      <c r="R136" s="179">
        <f>R137</f>
        <v>0</v>
      </c>
      <c r="S136" s="178"/>
      <c r="T136" s="180">
        <f>T137</f>
        <v>0</v>
      </c>
      <c r="U136" s="178"/>
      <c r="V136" s="180">
        <f>V137</f>
        <v>0.39757500000000001</v>
      </c>
      <c r="W136" s="178"/>
      <c r="X136" s="181">
        <f>X137</f>
        <v>0.108172</v>
      </c>
      <c r="AR136" s="182" t="s">
        <v>88</v>
      </c>
      <c r="AT136" s="183" t="s">
        <v>77</v>
      </c>
      <c r="AU136" s="183" t="s">
        <v>78</v>
      </c>
      <c r="AY136" s="182" t="s">
        <v>148</v>
      </c>
      <c r="BK136" s="184">
        <f>BK137</f>
        <v>0</v>
      </c>
    </row>
    <row r="137" spans="1:65" s="12" customFormat="1" ht="22.9" customHeight="1">
      <c r="B137" s="170"/>
      <c r="C137" s="171"/>
      <c r="D137" s="172" t="s">
        <v>77</v>
      </c>
      <c r="E137" s="185" t="s">
        <v>205</v>
      </c>
      <c r="F137" s="185" t="s">
        <v>206</v>
      </c>
      <c r="G137" s="171"/>
      <c r="H137" s="171"/>
      <c r="I137" s="174"/>
      <c r="J137" s="174"/>
      <c r="K137" s="186">
        <f>BK137</f>
        <v>0</v>
      </c>
      <c r="L137" s="171"/>
      <c r="M137" s="176"/>
      <c r="N137" s="177"/>
      <c r="O137" s="178"/>
      <c r="P137" s="178"/>
      <c r="Q137" s="179">
        <f>SUM(Q138:Q241)</f>
        <v>0</v>
      </c>
      <c r="R137" s="179">
        <f>SUM(R138:R241)</f>
        <v>0</v>
      </c>
      <c r="S137" s="178"/>
      <c r="T137" s="180">
        <f>SUM(T138:T241)</f>
        <v>0</v>
      </c>
      <c r="U137" s="178"/>
      <c r="V137" s="180">
        <f>SUM(V138:V241)</f>
        <v>0.39757500000000001</v>
      </c>
      <c r="W137" s="178"/>
      <c r="X137" s="181">
        <f>SUM(X138:X241)</f>
        <v>0.108172</v>
      </c>
      <c r="AR137" s="182" t="s">
        <v>88</v>
      </c>
      <c r="AT137" s="183" t="s">
        <v>77</v>
      </c>
      <c r="AU137" s="183" t="s">
        <v>86</v>
      </c>
      <c r="AY137" s="182" t="s">
        <v>148</v>
      </c>
      <c r="BK137" s="184">
        <f>SUM(BK138:BK241)</f>
        <v>0</v>
      </c>
    </row>
    <row r="138" spans="1:65" s="2" customFormat="1" ht="33" customHeight="1">
      <c r="A138" s="32"/>
      <c r="B138" s="33"/>
      <c r="C138" s="187" t="s">
        <v>173</v>
      </c>
      <c r="D138" s="187" t="s">
        <v>151</v>
      </c>
      <c r="E138" s="188" t="s">
        <v>243</v>
      </c>
      <c r="F138" s="189" t="s">
        <v>244</v>
      </c>
      <c r="G138" s="190" t="s">
        <v>171</v>
      </c>
      <c r="H138" s="191">
        <v>1</v>
      </c>
      <c r="I138" s="192"/>
      <c r="J138" s="192"/>
      <c r="K138" s="193">
        <f t="shared" ref="K138:K147" si="1">ROUND(P138*H138,2)</f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ref="P138:P147" si="2">I138+J138</f>
        <v>0</v>
      </c>
      <c r="Q138" s="196">
        <f t="shared" ref="Q138:Q147" si="3">ROUND(I138*H138,2)</f>
        <v>0</v>
      </c>
      <c r="R138" s="196">
        <f t="shared" ref="R138:R147" si="4">ROUND(J138*H138,2)</f>
        <v>0</v>
      </c>
      <c r="S138" s="69"/>
      <c r="T138" s="197">
        <f t="shared" ref="T138:T147" si="5">S138*H138</f>
        <v>0</v>
      </c>
      <c r="U138" s="197">
        <v>0</v>
      </c>
      <c r="V138" s="197">
        <f t="shared" ref="V138:V147" si="6">U138*H138</f>
        <v>0</v>
      </c>
      <c r="W138" s="197">
        <v>0.02</v>
      </c>
      <c r="X138" s="198">
        <f t="shared" ref="X138:X147" si="7">W138*H138</f>
        <v>0.02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ref="BE138:BE147" si="8">IF(O138="základní",K138,0)</f>
        <v>0</v>
      </c>
      <c r="BF138" s="200">
        <f t="shared" ref="BF138:BF147" si="9">IF(O138="snížená",K138,0)</f>
        <v>0</v>
      </c>
      <c r="BG138" s="200">
        <f t="shared" ref="BG138:BG147" si="10">IF(O138="zákl. přenesená",K138,0)</f>
        <v>0</v>
      </c>
      <c r="BH138" s="200">
        <f t="shared" ref="BH138:BH147" si="11">IF(O138="sníž. přenesená",K138,0)</f>
        <v>0</v>
      </c>
      <c r="BI138" s="200">
        <f t="shared" ref="BI138:BI147" si="12">IF(O138="nulová",K138,0)</f>
        <v>0</v>
      </c>
      <c r="BJ138" s="15" t="s">
        <v>86</v>
      </c>
      <c r="BK138" s="200">
        <f t="shared" ref="BK138:BK147" si="13">ROUND(P138*H138,2)</f>
        <v>0</v>
      </c>
      <c r="BL138" s="15" t="s">
        <v>156</v>
      </c>
      <c r="BM138" s="199" t="s">
        <v>1281</v>
      </c>
    </row>
    <row r="139" spans="1:65" s="2" customFormat="1" ht="44.25" customHeight="1">
      <c r="A139" s="32"/>
      <c r="B139" s="33"/>
      <c r="C139" s="187" t="s">
        <v>149</v>
      </c>
      <c r="D139" s="187" t="s">
        <v>151</v>
      </c>
      <c r="E139" s="188" t="s">
        <v>254</v>
      </c>
      <c r="F139" s="189" t="s">
        <v>255</v>
      </c>
      <c r="G139" s="190" t="s">
        <v>171</v>
      </c>
      <c r="H139" s="191">
        <v>21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4.8000000000000001E-5</v>
      </c>
      <c r="X139" s="198">
        <f t="shared" si="7"/>
        <v>1.008E-3</v>
      </c>
      <c r="Y139" s="32"/>
      <c r="Z139" s="32"/>
      <c r="AA139" s="32"/>
      <c r="AB139" s="32"/>
      <c r="AC139" s="32"/>
      <c r="AD139" s="32"/>
      <c r="AE139" s="32"/>
      <c r="AR139" s="199" t="s">
        <v>210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210</v>
      </c>
      <c r="BM139" s="199" t="s">
        <v>1282</v>
      </c>
    </row>
    <row r="140" spans="1:65" s="2" customFormat="1" ht="44.25" customHeight="1">
      <c r="A140" s="32"/>
      <c r="B140" s="33"/>
      <c r="C140" s="187" t="s">
        <v>180</v>
      </c>
      <c r="D140" s="187" t="s">
        <v>151</v>
      </c>
      <c r="E140" s="188" t="s">
        <v>258</v>
      </c>
      <c r="F140" s="189" t="s">
        <v>259</v>
      </c>
      <c r="G140" s="190" t="s">
        <v>171</v>
      </c>
      <c r="H140" s="191">
        <v>68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4.8000000000000001E-5</v>
      </c>
      <c r="X140" s="198">
        <f t="shared" si="7"/>
        <v>3.264E-3</v>
      </c>
      <c r="Y140" s="32"/>
      <c r="Z140" s="32"/>
      <c r="AA140" s="32"/>
      <c r="AB140" s="32"/>
      <c r="AC140" s="32"/>
      <c r="AD140" s="32"/>
      <c r="AE140" s="32"/>
      <c r="AR140" s="199" t="s">
        <v>210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210</v>
      </c>
      <c r="BM140" s="199" t="s">
        <v>1283</v>
      </c>
    </row>
    <row r="141" spans="1:65" s="2" customFormat="1" ht="49.15" customHeight="1">
      <c r="A141" s="32"/>
      <c r="B141" s="33"/>
      <c r="C141" s="187" t="s">
        <v>184</v>
      </c>
      <c r="D141" s="187" t="s">
        <v>151</v>
      </c>
      <c r="E141" s="188" t="s">
        <v>250</v>
      </c>
      <c r="F141" s="189" t="s">
        <v>251</v>
      </c>
      <c r="G141" s="190" t="s">
        <v>171</v>
      </c>
      <c r="H141" s="191">
        <v>48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8.0000000000000004E-4</v>
      </c>
      <c r="X141" s="198">
        <f t="shared" si="7"/>
        <v>3.8400000000000004E-2</v>
      </c>
      <c r="Y141" s="32"/>
      <c r="Z141" s="32"/>
      <c r="AA141" s="32"/>
      <c r="AB141" s="32"/>
      <c r="AC141" s="32"/>
      <c r="AD141" s="32"/>
      <c r="AE141" s="32"/>
      <c r="AR141" s="199" t="s">
        <v>210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210</v>
      </c>
      <c r="BM141" s="199" t="s">
        <v>1284</v>
      </c>
    </row>
    <row r="142" spans="1:65" s="2" customFormat="1" ht="24.2" customHeight="1">
      <c r="A142" s="32"/>
      <c r="B142" s="33"/>
      <c r="C142" s="187" t="s">
        <v>161</v>
      </c>
      <c r="D142" s="187" t="s">
        <v>151</v>
      </c>
      <c r="E142" s="188" t="s">
        <v>599</v>
      </c>
      <c r="F142" s="189" t="s">
        <v>600</v>
      </c>
      <c r="G142" s="190" t="s">
        <v>171</v>
      </c>
      <c r="H142" s="191">
        <v>6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0</v>
      </c>
      <c r="X142" s="198">
        <f t="shared" si="7"/>
        <v>0</v>
      </c>
      <c r="Y142" s="32"/>
      <c r="Z142" s="32"/>
      <c r="AA142" s="32"/>
      <c r="AB142" s="32"/>
      <c r="AC142" s="32"/>
      <c r="AD142" s="32"/>
      <c r="AE142" s="32"/>
      <c r="AR142" s="199" t="s">
        <v>167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167</v>
      </c>
      <c r="BM142" s="199" t="s">
        <v>1285</v>
      </c>
    </row>
    <row r="143" spans="1:65" s="2" customFormat="1" ht="16.5" customHeight="1">
      <c r="A143" s="32"/>
      <c r="B143" s="33"/>
      <c r="C143" s="201" t="s">
        <v>194</v>
      </c>
      <c r="D143" s="201" t="s">
        <v>213</v>
      </c>
      <c r="E143" s="202" t="s">
        <v>603</v>
      </c>
      <c r="F143" s="203" t="s">
        <v>604</v>
      </c>
      <c r="G143" s="204" t="s">
        <v>171</v>
      </c>
      <c r="H143" s="205">
        <v>4</v>
      </c>
      <c r="I143" s="206"/>
      <c r="J143" s="207"/>
      <c r="K143" s="208">
        <f t="shared" si="1"/>
        <v>0</v>
      </c>
      <c r="L143" s="203" t="s">
        <v>1</v>
      </c>
      <c r="M143" s="209"/>
      <c r="N143" s="210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2.0000000000000002E-5</v>
      </c>
      <c r="V143" s="197">
        <f t="shared" si="6"/>
        <v>8.0000000000000007E-5</v>
      </c>
      <c r="W143" s="197">
        <v>0</v>
      </c>
      <c r="X143" s="198">
        <f t="shared" si="7"/>
        <v>0</v>
      </c>
      <c r="Y143" s="32"/>
      <c r="Z143" s="32"/>
      <c r="AA143" s="32"/>
      <c r="AB143" s="32"/>
      <c r="AC143" s="32"/>
      <c r="AD143" s="32"/>
      <c r="AE143" s="32"/>
      <c r="AR143" s="199" t="s">
        <v>605</v>
      </c>
      <c r="AT143" s="199" t="s">
        <v>213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167</v>
      </c>
      <c r="BM143" s="199" t="s">
        <v>1286</v>
      </c>
    </row>
    <row r="144" spans="1:65" s="2" customFormat="1" ht="16.5" customHeight="1">
      <c r="A144" s="32"/>
      <c r="B144" s="33"/>
      <c r="C144" s="201" t="s">
        <v>199</v>
      </c>
      <c r="D144" s="201" t="s">
        <v>213</v>
      </c>
      <c r="E144" s="202" t="s">
        <v>608</v>
      </c>
      <c r="F144" s="203" t="s">
        <v>609</v>
      </c>
      <c r="G144" s="204" t="s">
        <v>171</v>
      </c>
      <c r="H144" s="205">
        <v>4</v>
      </c>
      <c r="I144" s="206"/>
      <c r="J144" s="207"/>
      <c r="K144" s="208">
        <f t="shared" si="1"/>
        <v>0</v>
      </c>
      <c r="L144" s="203" t="s">
        <v>1</v>
      </c>
      <c r="M144" s="209"/>
      <c r="N144" s="210" t="s">
        <v>1</v>
      </c>
      <c r="O144" s="195" t="s">
        <v>41</v>
      </c>
      <c r="P144" s="196">
        <f t="shared" si="2"/>
        <v>0</v>
      </c>
      <c r="Q144" s="196">
        <f t="shared" si="3"/>
        <v>0</v>
      </c>
      <c r="R144" s="196">
        <f t="shared" si="4"/>
        <v>0</v>
      </c>
      <c r="S144" s="69"/>
      <c r="T144" s="197">
        <f t="shared" si="5"/>
        <v>0</v>
      </c>
      <c r="U144" s="197">
        <v>4.0000000000000003E-5</v>
      </c>
      <c r="V144" s="197">
        <f t="shared" si="6"/>
        <v>1.6000000000000001E-4</v>
      </c>
      <c r="W144" s="197">
        <v>0</v>
      </c>
      <c r="X144" s="198">
        <f t="shared" si="7"/>
        <v>0</v>
      </c>
      <c r="Y144" s="32"/>
      <c r="Z144" s="32"/>
      <c r="AA144" s="32"/>
      <c r="AB144" s="32"/>
      <c r="AC144" s="32"/>
      <c r="AD144" s="32"/>
      <c r="AE144" s="32"/>
      <c r="AR144" s="199" t="s">
        <v>605</v>
      </c>
      <c r="AT144" s="199" t="s">
        <v>213</v>
      </c>
      <c r="AU144" s="199" t="s">
        <v>88</v>
      </c>
      <c r="AY144" s="15" t="s">
        <v>148</v>
      </c>
      <c r="BE144" s="200">
        <f t="shared" si="8"/>
        <v>0</v>
      </c>
      <c r="BF144" s="200">
        <f t="shared" si="9"/>
        <v>0</v>
      </c>
      <c r="BG144" s="200">
        <f t="shared" si="10"/>
        <v>0</v>
      </c>
      <c r="BH144" s="200">
        <f t="shared" si="11"/>
        <v>0</v>
      </c>
      <c r="BI144" s="200">
        <f t="shared" si="12"/>
        <v>0</v>
      </c>
      <c r="BJ144" s="15" t="s">
        <v>86</v>
      </c>
      <c r="BK144" s="200">
        <f t="shared" si="13"/>
        <v>0</v>
      </c>
      <c r="BL144" s="15" t="s">
        <v>167</v>
      </c>
      <c r="BM144" s="199" t="s">
        <v>1287</v>
      </c>
    </row>
    <row r="145" spans="1:65" s="2" customFormat="1" ht="16.5" customHeight="1">
      <c r="A145" s="32"/>
      <c r="B145" s="33"/>
      <c r="C145" s="201" t="s">
        <v>207</v>
      </c>
      <c r="D145" s="201" t="s">
        <v>213</v>
      </c>
      <c r="E145" s="202" t="s">
        <v>612</v>
      </c>
      <c r="F145" s="203" t="s">
        <v>853</v>
      </c>
      <c r="G145" s="204" t="s">
        <v>171</v>
      </c>
      <c r="H145" s="205">
        <v>2</v>
      </c>
      <c r="I145" s="206"/>
      <c r="J145" s="207"/>
      <c r="K145" s="208">
        <f t="shared" si="1"/>
        <v>0</v>
      </c>
      <c r="L145" s="203" t="s">
        <v>1</v>
      </c>
      <c r="M145" s="209"/>
      <c r="N145" s="210" t="s">
        <v>1</v>
      </c>
      <c r="O145" s="195" t="s">
        <v>41</v>
      </c>
      <c r="P145" s="196">
        <f t="shared" si="2"/>
        <v>0</v>
      </c>
      <c r="Q145" s="196">
        <f t="shared" si="3"/>
        <v>0</v>
      </c>
      <c r="R145" s="196">
        <f t="shared" si="4"/>
        <v>0</v>
      </c>
      <c r="S145" s="69"/>
      <c r="T145" s="197">
        <f t="shared" si="5"/>
        <v>0</v>
      </c>
      <c r="U145" s="197">
        <v>0</v>
      </c>
      <c r="V145" s="197">
        <f t="shared" si="6"/>
        <v>0</v>
      </c>
      <c r="W145" s="197">
        <v>0</v>
      </c>
      <c r="X145" s="198">
        <f t="shared" si="7"/>
        <v>0</v>
      </c>
      <c r="Y145" s="32"/>
      <c r="Z145" s="32"/>
      <c r="AA145" s="32"/>
      <c r="AB145" s="32"/>
      <c r="AC145" s="32"/>
      <c r="AD145" s="32"/>
      <c r="AE145" s="32"/>
      <c r="AR145" s="199" t="s">
        <v>216</v>
      </c>
      <c r="AT145" s="199" t="s">
        <v>213</v>
      </c>
      <c r="AU145" s="199" t="s">
        <v>88</v>
      </c>
      <c r="AY145" s="15" t="s">
        <v>148</v>
      </c>
      <c r="BE145" s="200">
        <f t="shared" si="8"/>
        <v>0</v>
      </c>
      <c r="BF145" s="200">
        <f t="shared" si="9"/>
        <v>0</v>
      </c>
      <c r="BG145" s="200">
        <f t="shared" si="10"/>
        <v>0</v>
      </c>
      <c r="BH145" s="200">
        <f t="shared" si="11"/>
        <v>0</v>
      </c>
      <c r="BI145" s="200">
        <f t="shared" si="12"/>
        <v>0</v>
      </c>
      <c r="BJ145" s="15" t="s">
        <v>86</v>
      </c>
      <c r="BK145" s="200">
        <f t="shared" si="13"/>
        <v>0</v>
      </c>
      <c r="BL145" s="15" t="s">
        <v>210</v>
      </c>
      <c r="BM145" s="199" t="s">
        <v>1288</v>
      </c>
    </row>
    <row r="146" spans="1:65" s="2" customFormat="1" ht="49.15" customHeight="1">
      <c r="A146" s="32"/>
      <c r="B146" s="33"/>
      <c r="C146" s="187" t="s">
        <v>212</v>
      </c>
      <c r="D146" s="187" t="s">
        <v>151</v>
      </c>
      <c r="E146" s="188" t="s">
        <v>616</v>
      </c>
      <c r="F146" s="189" t="s">
        <v>617</v>
      </c>
      <c r="G146" s="190" t="s">
        <v>166</v>
      </c>
      <c r="H146" s="191">
        <v>3200</v>
      </c>
      <c r="I146" s="192"/>
      <c r="J146" s="192"/>
      <c r="K146" s="193">
        <f t="shared" si="1"/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 t="shared" si="2"/>
        <v>0</v>
      </c>
      <c r="Q146" s="196">
        <f t="shared" si="3"/>
        <v>0</v>
      </c>
      <c r="R146" s="196">
        <f t="shared" si="4"/>
        <v>0</v>
      </c>
      <c r="S146" s="69"/>
      <c r="T146" s="197">
        <f t="shared" si="5"/>
        <v>0</v>
      </c>
      <c r="U146" s="197">
        <v>0</v>
      </c>
      <c r="V146" s="197">
        <f t="shared" si="6"/>
        <v>0</v>
      </c>
      <c r="W146" s="197">
        <v>0</v>
      </c>
      <c r="X146" s="198">
        <f t="shared" si="7"/>
        <v>0</v>
      </c>
      <c r="Y146" s="32"/>
      <c r="Z146" s="32"/>
      <c r="AA146" s="32"/>
      <c r="AB146" s="32"/>
      <c r="AC146" s="32"/>
      <c r="AD146" s="32"/>
      <c r="AE146" s="32"/>
      <c r="AR146" s="199" t="s">
        <v>167</v>
      </c>
      <c r="AT146" s="199" t="s">
        <v>151</v>
      </c>
      <c r="AU146" s="199" t="s">
        <v>88</v>
      </c>
      <c r="AY146" s="15" t="s">
        <v>148</v>
      </c>
      <c r="BE146" s="200">
        <f t="shared" si="8"/>
        <v>0</v>
      </c>
      <c r="BF146" s="200">
        <f t="shared" si="9"/>
        <v>0</v>
      </c>
      <c r="BG146" s="200">
        <f t="shared" si="10"/>
        <v>0</v>
      </c>
      <c r="BH146" s="200">
        <f t="shared" si="11"/>
        <v>0</v>
      </c>
      <c r="BI146" s="200">
        <f t="shared" si="12"/>
        <v>0</v>
      </c>
      <c r="BJ146" s="15" t="s">
        <v>86</v>
      </c>
      <c r="BK146" s="200">
        <f t="shared" si="13"/>
        <v>0</v>
      </c>
      <c r="BL146" s="15" t="s">
        <v>167</v>
      </c>
      <c r="BM146" s="199" t="s">
        <v>1289</v>
      </c>
    </row>
    <row r="147" spans="1:65" s="2" customFormat="1" ht="16.5" customHeight="1">
      <c r="A147" s="32"/>
      <c r="B147" s="33"/>
      <c r="C147" s="201" t="s">
        <v>220</v>
      </c>
      <c r="D147" s="201" t="s">
        <v>213</v>
      </c>
      <c r="E147" s="202" t="s">
        <v>620</v>
      </c>
      <c r="F147" s="203" t="s">
        <v>621</v>
      </c>
      <c r="G147" s="204" t="s">
        <v>166</v>
      </c>
      <c r="H147" s="205">
        <v>3520</v>
      </c>
      <c r="I147" s="206"/>
      <c r="J147" s="207"/>
      <c r="K147" s="208">
        <f t="shared" si="1"/>
        <v>0</v>
      </c>
      <c r="L147" s="203" t="s">
        <v>1</v>
      </c>
      <c r="M147" s="209"/>
      <c r="N147" s="210" t="s">
        <v>1</v>
      </c>
      <c r="O147" s="195" t="s">
        <v>41</v>
      </c>
      <c r="P147" s="196">
        <f t="shared" si="2"/>
        <v>0</v>
      </c>
      <c r="Q147" s="196">
        <f t="shared" si="3"/>
        <v>0</v>
      </c>
      <c r="R147" s="196">
        <f t="shared" si="4"/>
        <v>0</v>
      </c>
      <c r="S147" s="69"/>
      <c r="T147" s="197">
        <f t="shared" si="5"/>
        <v>0</v>
      </c>
      <c r="U147" s="197">
        <v>0</v>
      </c>
      <c r="V147" s="197">
        <f t="shared" si="6"/>
        <v>0</v>
      </c>
      <c r="W147" s="197">
        <v>0</v>
      </c>
      <c r="X147" s="198">
        <f t="shared" si="7"/>
        <v>0</v>
      </c>
      <c r="Y147" s="32"/>
      <c r="Z147" s="32"/>
      <c r="AA147" s="32"/>
      <c r="AB147" s="32"/>
      <c r="AC147" s="32"/>
      <c r="AD147" s="32"/>
      <c r="AE147" s="32"/>
      <c r="AR147" s="199" t="s">
        <v>605</v>
      </c>
      <c r="AT147" s="199" t="s">
        <v>213</v>
      </c>
      <c r="AU147" s="199" t="s">
        <v>88</v>
      </c>
      <c r="AY147" s="15" t="s">
        <v>148</v>
      </c>
      <c r="BE147" s="200">
        <f t="shared" si="8"/>
        <v>0</v>
      </c>
      <c r="BF147" s="200">
        <f t="shared" si="9"/>
        <v>0</v>
      </c>
      <c r="BG147" s="200">
        <f t="shared" si="10"/>
        <v>0</v>
      </c>
      <c r="BH147" s="200">
        <f t="shared" si="11"/>
        <v>0</v>
      </c>
      <c r="BI147" s="200">
        <f t="shared" si="12"/>
        <v>0</v>
      </c>
      <c r="BJ147" s="15" t="s">
        <v>86</v>
      </c>
      <c r="BK147" s="200">
        <f t="shared" si="13"/>
        <v>0</v>
      </c>
      <c r="BL147" s="15" t="s">
        <v>167</v>
      </c>
      <c r="BM147" s="199" t="s">
        <v>1290</v>
      </c>
    </row>
    <row r="148" spans="1:65" s="13" customFormat="1" ht="11.25">
      <c r="B148" s="211"/>
      <c r="C148" s="212"/>
      <c r="D148" s="213" t="s">
        <v>218</v>
      </c>
      <c r="E148" s="212"/>
      <c r="F148" s="214" t="s">
        <v>1291</v>
      </c>
      <c r="G148" s="212"/>
      <c r="H148" s="215">
        <v>3520</v>
      </c>
      <c r="I148" s="216"/>
      <c r="J148" s="216"/>
      <c r="K148" s="212"/>
      <c r="L148" s="212"/>
      <c r="M148" s="217"/>
      <c r="N148" s="218"/>
      <c r="O148" s="219"/>
      <c r="P148" s="219"/>
      <c r="Q148" s="219"/>
      <c r="R148" s="219"/>
      <c r="S148" s="219"/>
      <c r="T148" s="219"/>
      <c r="U148" s="219"/>
      <c r="V148" s="219"/>
      <c r="W148" s="219"/>
      <c r="X148" s="220"/>
      <c r="AT148" s="221" t="s">
        <v>218</v>
      </c>
      <c r="AU148" s="221" t="s">
        <v>88</v>
      </c>
      <c r="AV148" s="13" t="s">
        <v>88</v>
      </c>
      <c r="AW148" s="13" t="s">
        <v>4</v>
      </c>
      <c r="AX148" s="13" t="s">
        <v>86</v>
      </c>
      <c r="AY148" s="221" t="s">
        <v>148</v>
      </c>
    </row>
    <row r="149" spans="1:65" s="2" customFormat="1" ht="24.2" customHeight="1">
      <c r="A149" s="32"/>
      <c r="B149" s="33"/>
      <c r="C149" s="187" t="s">
        <v>9</v>
      </c>
      <c r="D149" s="187" t="s">
        <v>151</v>
      </c>
      <c r="E149" s="188" t="s">
        <v>625</v>
      </c>
      <c r="F149" s="189" t="s">
        <v>626</v>
      </c>
      <c r="G149" s="190" t="s">
        <v>171</v>
      </c>
      <c r="H149" s="191">
        <v>170</v>
      </c>
      <c r="I149" s="192"/>
      <c r="J149" s="192"/>
      <c r="K149" s="193">
        <f t="shared" ref="K149:K156" si="14">ROUND(P149*H149,2)</f>
        <v>0</v>
      </c>
      <c r="L149" s="189" t="s">
        <v>155</v>
      </c>
      <c r="M149" s="37"/>
      <c r="N149" s="194" t="s">
        <v>1</v>
      </c>
      <c r="O149" s="195" t="s">
        <v>41</v>
      </c>
      <c r="P149" s="196">
        <f t="shared" ref="P149:P156" si="15">I149+J149</f>
        <v>0</v>
      </c>
      <c r="Q149" s="196">
        <f t="shared" ref="Q149:Q156" si="16">ROUND(I149*H149,2)</f>
        <v>0</v>
      </c>
      <c r="R149" s="196">
        <f t="shared" ref="R149:R156" si="17">ROUND(J149*H149,2)</f>
        <v>0</v>
      </c>
      <c r="S149" s="69"/>
      <c r="T149" s="197">
        <f t="shared" ref="T149:T156" si="18">S149*H149</f>
        <v>0</v>
      </c>
      <c r="U149" s="197">
        <v>0</v>
      </c>
      <c r="V149" s="197">
        <f t="shared" ref="V149:V156" si="19">U149*H149</f>
        <v>0</v>
      </c>
      <c r="W149" s="197">
        <v>0</v>
      </c>
      <c r="X149" s="198">
        <f t="shared" ref="X149:X156" si="20">W149*H149</f>
        <v>0</v>
      </c>
      <c r="Y149" s="32"/>
      <c r="Z149" s="32"/>
      <c r="AA149" s="32"/>
      <c r="AB149" s="32"/>
      <c r="AC149" s="32"/>
      <c r="AD149" s="32"/>
      <c r="AE149" s="32"/>
      <c r="AR149" s="199" t="s">
        <v>167</v>
      </c>
      <c r="AT149" s="199" t="s">
        <v>151</v>
      </c>
      <c r="AU149" s="199" t="s">
        <v>88</v>
      </c>
      <c r="AY149" s="15" t="s">
        <v>148</v>
      </c>
      <c r="BE149" s="200">
        <f t="shared" ref="BE149:BE156" si="21">IF(O149="základní",K149,0)</f>
        <v>0</v>
      </c>
      <c r="BF149" s="200">
        <f t="shared" ref="BF149:BF156" si="22">IF(O149="snížená",K149,0)</f>
        <v>0</v>
      </c>
      <c r="BG149" s="200">
        <f t="shared" ref="BG149:BG156" si="23">IF(O149="zákl. přenesená",K149,0)</f>
        <v>0</v>
      </c>
      <c r="BH149" s="200">
        <f t="shared" ref="BH149:BH156" si="24">IF(O149="sníž. přenesená",K149,0)</f>
        <v>0</v>
      </c>
      <c r="BI149" s="200">
        <f t="shared" ref="BI149:BI156" si="25">IF(O149="nulová",K149,0)</f>
        <v>0</v>
      </c>
      <c r="BJ149" s="15" t="s">
        <v>86</v>
      </c>
      <c r="BK149" s="200">
        <f t="shared" ref="BK149:BK156" si="26">ROUND(P149*H149,2)</f>
        <v>0</v>
      </c>
      <c r="BL149" s="15" t="s">
        <v>167</v>
      </c>
      <c r="BM149" s="199" t="s">
        <v>1292</v>
      </c>
    </row>
    <row r="150" spans="1:65" s="2" customFormat="1" ht="24.2" customHeight="1">
      <c r="A150" s="32"/>
      <c r="B150" s="33"/>
      <c r="C150" s="201" t="s">
        <v>210</v>
      </c>
      <c r="D150" s="201" t="s">
        <v>213</v>
      </c>
      <c r="E150" s="202" t="s">
        <v>629</v>
      </c>
      <c r="F150" s="203" t="s">
        <v>630</v>
      </c>
      <c r="G150" s="204" t="s">
        <v>171</v>
      </c>
      <c r="H150" s="205">
        <v>122</v>
      </c>
      <c r="I150" s="206"/>
      <c r="J150" s="207"/>
      <c r="K150" s="208">
        <f t="shared" si="14"/>
        <v>0</v>
      </c>
      <c r="L150" s="203" t="s">
        <v>1</v>
      </c>
      <c r="M150" s="209"/>
      <c r="N150" s="210" t="s">
        <v>1</v>
      </c>
      <c r="O150" s="195" t="s">
        <v>41</v>
      </c>
      <c r="P150" s="196">
        <f t="shared" si="15"/>
        <v>0</v>
      </c>
      <c r="Q150" s="196">
        <f t="shared" si="16"/>
        <v>0</v>
      </c>
      <c r="R150" s="196">
        <f t="shared" si="17"/>
        <v>0</v>
      </c>
      <c r="S150" s="69"/>
      <c r="T150" s="197">
        <f t="shared" si="18"/>
        <v>0</v>
      </c>
      <c r="U150" s="197">
        <v>1.0000000000000001E-5</v>
      </c>
      <c r="V150" s="197">
        <f t="shared" si="19"/>
        <v>1.2200000000000002E-3</v>
      </c>
      <c r="W150" s="197">
        <v>0</v>
      </c>
      <c r="X150" s="198">
        <f t="shared" si="20"/>
        <v>0</v>
      </c>
      <c r="Y150" s="32"/>
      <c r="Z150" s="32"/>
      <c r="AA150" s="32"/>
      <c r="AB150" s="32"/>
      <c r="AC150" s="32"/>
      <c r="AD150" s="32"/>
      <c r="AE150" s="32"/>
      <c r="AR150" s="199" t="s">
        <v>423</v>
      </c>
      <c r="AT150" s="199" t="s">
        <v>213</v>
      </c>
      <c r="AU150" s="199" t="s">
        <v>88</v>
      </c>
      <c r="AY150" s="15" t="s">
        <v>148</v>
      </c>
      <c r="BE150" s="200">
        <f t="shared" si="21"/>
        <v>0</v>
      </c>
      <c r="BF150" s="200">
        <f t="shared" si="22"/>
        <v>0</v>
      </c>
      <c r="BG150" s="200">
        <f t="shared" si="23"/>
        <v>0</v>
      </c>
      <c r="BH150" s="200">
        <f t="shared" si="24"/>
        <v>0</v>
      </c>
      <c r="BI150" s="200">
        <f t="shared" si="25"/>
        <v>0</v>
      </c>
      <c r="BJ150" s="15" t="s">
        <v>86</v>
      </c>
      <c r="BK150" s="200">
        <f t="shared" si="26"/>
        <v>0</v>
      </c>
      <c r="BL150" s="15" t="s">
        <v>423</v>
      </c>
      <c r="BM150" s="199" t="s">
        <v>1293</v>
      </c>
    </row>
    <row r="151" spans="1:65" s="2" customFormat="1" ht="16.5" customHeight="1">
      <c r="A151" s="32"/>
      <c r="B151" s="33"/>
      <c r="C151" s="201" t="s">
        <v>230</v>
      </c>
      <c r="D151" s="201" t="s">
        <v>213</v>
      </c>
      <c r="E151" s="202" t="s">
        <v>633</v>
      </c>
      <c r="F151" s="203" t="s">
        <v>1294</v>
      </c>
      <c r="G151" s="204" t="s">
        <v>171</v>
      </c>
      <c r="H151" s="205">
        <v>122</v>
      </c>
      <c r="I151" s="206"/>
      <c r="J151" s="207"/>
      <c r="K151" s="208">
        <f t="shared" si="14"/>
        <v>0</v>
      </c>
      <c r="L151" s="203" t="s">
        <v>1</v>
      </c>
      <c r="M151" s="209"/>
      <c r="N151" s="210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0</v>
      </c>
      <c r="X151" s="198">
        <f t="shared" si="20"/>
        <v>0</v>
      </c>
      <c r="Y151" s="32"/>
      <c r="Z151" s="32"/>
      <c r="AA151" s="32"/>
      <c r="AB151" s="32"/>
      <c r="AC151" s="32"/>
      <c r="AD151" s="32"/>
      <c r="AE151" s="32"/>
      <c r="AR151" s="199" t="s">
        <v>423</v>
      </c>
      <c r="AT151" s="199" t="s">
        <v>213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423</v>
      </c>
      <c r="BM151" s="199" t="s">
        <v>1295</v>
      </c>
    </row>
    <row r="152" spans="1:65" s="2" customFormat="1" ht="16.5" customHeight="1">
      <c r="A152" s="32"/>
      <c r="B152" s="33"/>
      <c r="C152" s="201" t="s">
        <v>234</v>
      </c>
      <c r="D152" s="201" t="s">
        <v>213</v>
      </c>
      <c r="E152" s="202" t="s">
        <v>637</v>
      </c>
      <c r="F152" s="203" t="s">
        <v>638</v>
      </c>
      <c r="G152" s="204" t="s">
        <v>171</v>
      </c>
      <c r="H152" s="205">
        <v>6</v>
      </c>
      <c r="I152" s="206"/>
      <c r="J152" s="207"/>
      <c r="K152" s="208">
        <f t="shared" si="14"/>
        <v>0</v>
      </c>
      <c r="L152" s="203" t="s">
        <v>1</v>
      </c>
      <c r="M152" s="209"/>
      <c r="N152" s="210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0</v>
      </c>
      <c r="X152" s="198">
        <f t="shared" si="20"/>
        <v>0</v>
      </c>
      <c r="Y152" s="32"/>
      <c r="Z152" s="32"/>
      <c r="AA152" s="32"/>
      <c r="AB152" s="32"/>
      <c r="AC152" s="32"/>
      <c r="AD152" s="32"/>
      <c r="AE152" s="32"/>
      <c r="AR152" s="199" t="s">
        <v>423</v>
      </c>
      <c r="AT152" s="199" t="s">
        <v>213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423</v>
      </c>
      <c r="BM152" s="199" t="s">
        <v>1296</v>
      </c>
    </row>
    <row r="153" spans="1:65" s="2" customFormat="1" ht="37.9" customHeight="1">
      <c r="A153" s="32"/>
      <c r="B153" s="33"/>
      <c r="C153" s="187" t="s">
        <v>238</v>
      </c>
      <c r="D153" s="187" t="s">
        <v>151</v>
      </c>
      <c r="E153" s="188" t="s">
        <v>1297</v>
      </c>
      <c r="F153" s="189" t="s">
        <v>1298</v>
      </c>
      <c r="G153" s="190" t="s">
        <v>171</v>
      </c>
      <c r="H153" s="191">
        <v>18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0</v>
      </c>
      <c r="X153" s="198">
        <f t="shared" si="20"/>
        <v>0</v>
      </c>
      <c r="Y153" s="32"/>
      <c r="Z153" s="32"/>
      <c r="AA153" s="32"/>
      <c r="AB153" s="32"/>
      <c r="AC153" s="32"/>
      <c r="AD153" s="32"/>
      <c r="AE153" s="32"/>
      <c r="AR153" s="199" t="s">
        <v>167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167</v>
      </c>
      <c r="BM153" s="199" t="s">
        <v>1299</v>
      </c>
    </row>
    <row r="154" spans="1:65" s="2" customFormat="1" ht="16.5" customHeight="1">
      <c r="A154" s="32"/>
      <c r="B154" s="33"/>
      <c r="C154" s="201" t="s">
        <v>242</v>
      </c>
      <c r="D154" s="201" t="s">
        <v>213</v>
      </c>
      <c r="E154" s="202" t="s">
        <v>888</v>
      </c>
      <c r="F154" s="203" t="s">
        <v>1300</v>
      </c>
      <c r="G154" s="204" t="s">
        <v>171</v>
      </c>
      <c r="H154" s="205">
        <v>18</v>
      </c>
      <c r="I154" s="206"/>
      <c r="J154" s="207"/>
      <c r="K154" s="208">
        <f t="shared" si="14"/>
        <v>0</v>
      </c>
      <c r="L154" s="203" t="s">
        <v>1</v>
      </c>
      <c r="M154" s="209"/>
      <c r="N154" s="210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1.2E-4</v>
      </c>
      <c r="V154" s="197">
        <f t="shared" si="19"/>
        <v>2.16E-3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423</v>
      </c>
      <c r="AT154" s="199" t="s">
        <v>213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423</v>
      </c>
      <c r="BM154" s="199" t="s">
        <v>1301</v>
      </c>
    </row>
    <row r="155" spans="1:65" s="2" customFormat="1" ht="37.9" customHeight="1">
      <c r="A155" s="32"/>
      <c r="B155" s="33"/>
      <c r="C155" s="187" t="s">
        <v>8</v>
      </c>
      <c r="D155" s="187" t="s">
        <v>151</v>
      </c>
      <c r="E155" s="188" t="s">
        <v>270</v>
      </c>
      <c r="F155" s="189" t="s">
        <v>271</v>
      </c>
      <c r="G155" s="190" t="s">
        <v>166</v>
      </c>
      <c r="H155" s="191">
        <v>165</v>
      </c>
      <c r="I155" s="192"/>
      <c r="J155" s="192"/>
      <c r="K155" s="193">
        <f t="shared" si="14"/>
        <v>0</v>
      </c>
      <c r="L155" s="189" t="s">
        <v>155</v>
      </c>
      <c r="M155" s="37"/>
      <c r="N155" s="194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210</v>
      </c>
      <c r="AT155" s="199" t="s">
        <v>151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210</v>
      </c>
      <c r="BM155" s="199" t="s">
        <v>1302</v>
      </c>
    </row>
    <row r="156" spans="1:65" s="2" customFormat="1" ht="24.2" customHeight="1">
      <c r="A156" s="32"/>
      <c r="B156" s="33"/>
      <c r="C156" s="201" t="s">
        <v>249</v>
      </c>
      <c r="D156" s="201" t="s">
        <v>213</v>
      </c>
      <c r="E156" s="202" t="s">
        <v>274</v>
      </c>
      <c r="F156" s="203" t="s">
        <v>275</v>
      </c>
      <c r="G156" s="204" t="s">
        <v>166</v>
      </c>
      <c r="H156" s="205">
        <v>147</v>
      </c>
      <c r="I156" s="206"/>
      <c r="J156" s="207"/>
      <c r="K156" s="208">
        <f t="shared" si="14"/>
        <v>0</v>
      </c>
      <c r="L156" s="203" t="s">
        <v>155</v>
      </c>
      <c r="M156" s="209"/>
      <c r="N156" s="210" t="s">
        <v>1</v>
      </c>
      <c r="O156" s="195" t="s">
        <v>41</v>
      </c>
      <c r="P156" s="196">
        <f t="shared" si="15"/>
        <v>0</v>
      </c>
      <c r="Q156" s="196">
        <f t="shared" si="16"/>
        <v>0</v>
      </c>
      <c r="R156" s="196">
        <f t="shared" si="17"/>
        <v>0</v>
      </c>
      <c r="S156" s="69"/>
      <c r="T156" s="197">
        <f t="shared" si="18"/>
        <v>0</v>
      </c>
      <c r="U156" s="197">
        <v>1.2999999999999999E-4</v>
      </c>
      <c r="V156" s="197">
        <f t="shared" si="19"/>
        <v>1.9109999999999999E-2</v>
      </c>
      <c r="W156" s="197">
        <v>0</v>
      </c>
      <c r="X156" s="198">
        <f t="shared" si="20"/>
        <v>0</v>
      </c>
      <c r="Y156" s="32"/>
      <c r="Z156" s="32"/>
      <c r="AA156" s="32"/>
      <c r="AB156" s="32"/>
      <c r="AC156" s="32"/>
      <c r="AD156" s="32"/>
      <c r="AE156" s="32"/>
      <c r="AR156" s="199" t="s">
        <v>216</v>
      </c>
      <c r="AT156" s="199" t="s">
        <v>213</v>
      </c>
      <c r="AU156" s="199" t="s">
        <v>88</v>
      </c>
      <c r="AY156" s="15" t="s">
        <v>148</v>
      </c>
      <c r="BE156" s="200">
        <f t="shared" si="21"/>
        <v>0</v>
      </c>
      <c r="BF156" s="200">
        <f t="shared" si="22"/>
        <v>0</v>
      </c>
      <c r="BG156" s="200">
        <f t="shared" si="23"/>
        <v>0</v>
      </c>
      <c r="BH156" s="200">
        <f t="shared" si="24"/>
        <v>0</v>
      </c>
      <c r="BI156" s="200">
        <f t="shared" si="25"/>
        <v>0</v>
      </c>
      <c r="BJ156" s="15" t="s">
        <v>86</v>
      </c>
      <c r="BK156" s="200">
        <f t="shared" si="26"/>
        <v>0</v>
      </c>
      <c r="BL156" s="15" t="s">
        <v>210</v>
      </c>
      <c r="BM156" s="199" t="s">
        <v>1303</v>
      </c>
    </row>
    <row r="157" spans="1:65" s="13" customFormat="1" ht="11.25">
      <c r="B157" s="211"/>
      <c r="C157" s="212"/>
      <c r="D157" s="213" t="s">
        <v>218</v>
      </c>
      <c r="E157" s="212"/>
      <c r="F157" s="214" t="s">
        <v>1304</v>
      </c>
      <c r="G157" s="212"/>
      <c r="H157" s="215">
        <v>147</v>
      </c>
      <c r="I157" s="216"/>
      <c r="J157" s="216"/>
      <c r="K157" s="212"/>
      <c r="L157" s="212"/>
      <c r="M157" s="217"/>
      <c r="N157" s="218"/>
      <c r="O157" s="219"/>
      <c r="P157" s="219"/>
      <c r="Q157" s="219"/>
      <c r="R157" s="219"/>
      <c r="S157" s="219"/>
      <c r="T157" s="219"/>
      <c r="U157" s="219"/>
      <c r="V157" s="219"/>
      <c r="W157" s="219"/>
      <c r="X157" s="220"/>
      <c r="AT157" s="221" t="s">
        <v>218</v>
      </c>
      <c r="AU157" s="221" t="s">
        <v>88</v>
      </c>
      <c r="AV157" s="13" t="s">
        <v>88</v>
      </c>
      <c r="AW157" s="13" t="s">
        <v>4</v>
      </c>
      <c r="AX157" s="13" t="s">
        <v>86</v>
      </c>
      <c r="AY157" s="221" t="s">
        <v>148</v>
      </c>
    </row>
    <row r="158" spans="1:65" s="2" customFormat="1" ht="24.2" customHeight="1">
      <c r="A158" s="32"/>
      <c r="B158" s="33"/>
      <c r="C158" s="201" t="s">
        <v>253</v>
      </c>
      <c r="D158" s="201" t="s">
        <v>213</v>
      </c>
      <c r="E158" s="202" t="s">
        <v>1305</v>
      </c>
      <c r="F158" s="203" t="s">
        <v>1306</v>
      </c>
      <c r="G158" s="204" t="s">
        <v>166</v>
      </c>
      <c r="H158" s="205">
        <v>25</v>
      </c>
      <c r="I158" s="206"/>
      <c r="J158" s="207"/>
      <c r="K158" s="208">
        <f t="shared" ref="K158:K179" si="27">ROUND(P158*H158,2)</f>
        <v>0</v>
      </c>
      <c r="L158" s="203" t="s">
        <v>155</v>
      </c>
      <c r="M158" s="209"/>
      <c r="N158" s="210" t="s">
        <v>1</v>
      </c>
      <c r="O158" s="195" t="s">
        <v>41</v>
      </c>
      <c r="P158" s="196">
        <f t="shared" ref="P158:P179" si="28">I158+J158</f>
        <v>0</v>
      </c>
      <c r="Q158" s="196">
        <f t="shared" ref="Q158:Q179" si="29">ROUND(I158*H158,2)</f>
        <v>0</v>
      </c>
      <c r="R158" s="196">
        <f t="shared" ref="R158:R179" si="30">ROUND(J158*H158,2)</f>
        <v>0</v>
      </c>
      <c r="S158" s="69"/>
      <c r="T158" s="197">
        <f t="shared" ref="T158:T179" si="31">S158*H158</f>
        <v>0</v>
      </c>
      <c r="U158" s="197">
        <v>2.1000000000000001E-4</v>
      </c>
      <c r="V158" s="197">
        <f t="shared" ref="V158:V179" si="32">U158*H158</f>
        <v>5.2500000000000003E-3</v>
      </c>
      <c r="W158" s="197">
        <v>0</v>
      </c>
      <c r="X158" s="198">
        <f t="shared" ref="X158:X179" si="33">W158*H158</f>
        <v>0</v>
      </c>
      <c r="Y158" s="32"/>
      <c r="Z158" s="32"/>
      <c r="AA158" s="32"/>
      <c r="AB158" s="32"/>
      <c r="AC158" s="32"/>
      <c r="AD158" s="32"/>
      <c r="AE158" s="32"/>
      <c r="AR158" s="199" t="s">
        <v>216</v>
      </c>
      <c r="AT158" s="199" t="s">
        <v>213</v>
      </c>
      <c r="AU158" s="199" t="s">
        <v>88</v>
      </c>
      <c r="AY158" s="15" t="s">
        <v>148</v>
      </c>
      <c r="BE158" s="200">
        <f t="shared" ref="BE158:BE179" si="34">IF(O158="základní",K158,0)</f>
        <v>0</v>
      </c>
      <c r="BF158" s="200">
        <f t="shared" ref="BF158:BF179" si="35">IF(O158="snížená",K158,0)</f>
        <v>0</v>
      </c>
      <c r="BG158" s="200">
        <f t="shared" ref="BG158:BG179" si="36">IF(O158="zákl. přenesená",K158,0)</f>
        <v>0</v>
      </c>
      <c r="BH158" s="200">
        <f t="shared" ref="BH158:BH179" si="37">IF(O158="sníž. přenesená",K158,0)</f>
        <v>0</v>
      </c>
      <c r="BI158" s="200">
        <f t="shared" ref="BI158:BI179" si="38">IF(O158="nulová",K158,0)</f>
        <v>0</v>
      </c>
      <c r="BJ158" s="15" t="s">
        <v>86</v>
      </c>
      <c r="BK158" s="200">
        <f t="shared" ref="BK158:BK179" si="39">ROUND(P158*H158,2)</f>
        <v>0</v>
      </c>
      <c r="BL158" s="15" t="s">
        <v>210</v>
      </c>
      <c r="BM158" s="199" t="s">
        <v>1307</v>
      </c>
    </row>
    <row r="159" spans="1:65" s="2" customFormat="1" ht="16.5" customHeight="1">
      <c r="A159" s="32"/>
      <c r="B159" s="33"/>
      <c r="C159" s="201" t="s">
        <v>257</v>
      </c>
      <c r="D159" s="201" t="s">
        <v>213</v>
      </c>
      <c r="E159" s="202" t="s">
        <v>1308</v>
      </c>
      <c r="F159" s="203" t="s">
        <v>1309</v>
      </c>
      <c r="G159" s="204" t="s">
        <v>166</v>
      </c>
      <c r="H159" s="205">
        <v>20</v>
      </c>
      <c r="I159" s="206"/>
      <c r="J159" s="207"/>
      <c r="K159" s="208">
        <f t="shared" si="27"/>
        <v>0</v>
      </c>
      <c r="L159" s="203" t="s">
        <v>1</v>
      </c>
      <c r="M159" s="209"/>
      <c r="N159" s="210" t="s">
        <v>1</v>
      </c>
      <c r="O159" s="195" t="s">
        <v>41</v>
      </c>
      <c r="P159" s="196">
        <f t="shared" si="28"/>
        <v>0</v>
      </c>
      <c r="Q159" s="196">
        <f t="shared" si="29"/>
        <v>0</v>
      </c>
      <c r="R159" s="196">
        <f t="shared" si="30"/>
        <v>0</v>
      </c>
      <c r="S159" s="69"/>
      <c r="T159" s="197">
        <f t="shared" si="31"/>
        <v>0</v>
      </c>
      <c r="U159" s="197">
        <v>0</v>
      </c>
      <c r="V159" s="197">
        <f t="shared" si="32"/>
        <v>0</v>
      </c>
      <c r="W159" s="197">
        <v>0</v>
      </c>
      <c r="X159" s="198">
        <f t="shared" si="33"/>
        <v>0</v>
      </c>
      <c r="Y159" s="32"/>
      <c r="Z159" s="32"/>
      <c r="AA159" s="32"/>
      <c r="AB159" s="32"/>
      <c r="AC159" s="32"/>
      <c r="AD159" s="32"/>
      <c r="AE159" s="32"/>
      <c r="AR159" s="199" t="s">
        <v>216</v>
      </c>
      <c r="AT159" s="199" t="s">
        <v>213</v>
      </c>
      <c r="AU159" s="199" t="s">
        <v>88</v>
      </c>
      <c r="AY159" s="15" t="s">
        <v>148</v>
      </c>
      <c r="BE159" s="200">
        <f t="shared" si="34"/>
        <v>0</v>
      </c>
      <c r="BF159" s="200">
        <f t="shared" si="35"/>
        <v>0</v>
      </c>
      <c r="BG159" s="200">
        <f t="shared" si="36"/>
        <v>0</v>
      </c>
      <c r="BH159" s="200">
        <f t="shared" si="37"/>
        <v>0</v>
      </c>
      <c r="BI159" s="200">
        <f t="shared" si="38"/>
        <v>0</v>
      </c>
      <c r="BJ159" s="15" t="s">
        <v>86</v>
      </c>
      <c r="BK159" s="200">
        <f t="shared" si="39"/>
        <v>0</v>
      </c>
      <c r="BL159" s="15" t="s">
        <v>210</v>
      </c>
      <c r="BM159" s="199" t="s">
        <v>1310</v>
      </c>
    </row>
    <row r="160" spans="1:65" s="2" customFormat="1" ht="44.25" customHeight="1">
      <c r="A160" s="32"/>
      <c r="B160" s="33"/>
      <c r="C160" s="187" t="s">
        <v>261</v>
      </c>
      <c r="D160" s="187" t="s">
        <v>151</v>
      </c>
      <c r="E160" s="188" t="s">
        <v>1311</v>
      </c>
      <c r="F160" s="189" t="s">
        <v>1312</v>
      </c>
      <c r="G160" s="190" t="s">
        <v>166</v>
      </c>
      <c r="H160" s="191">
        <v>68</v>
      </c>
      <c r="I160" s="192"/>
      <c r="J160" s="192"/>
      <c r="K160" s="193">
        <f t="shared" si="27"/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si="28"/>
        <v>0</v>
      </c>
      <c r="Q160" s="196">
        <f t="shared" si="29"/>
        <v>0</v>
      </c>
      <c r="R160" s="196">
        <f t="shared" si="30"/>
        <v>0</v>
      </c>
      <c r="S160" s="69"/>
      <c r="T160" s="197">
        <f t="shared" si="31"/>
        <v>0</v>
      </c>
      <c r="U160" s="197">
        <v>0</v>
      </c>
      <c r="V160" s="197">
        <f t="shared" si="32"/>
        <v>0</v>
      </c>
      <c r="W160" s="197">
        <v>0</v>
      </c>
      <c r="X160" s="198">
        <f t="shared" si="33"/>
        <v>0</v>
      </c>
      <c r="Y160" s="32"/>
      <c r="Z160" s="32"/>
      <c r="AA160" s="32"/>
      <c r="AB160" s="32"/>
      <c r="AC160" s="32"/>
      <c r="AD160" s="32"/>
      <c r="AE160" s="32"/>
      <c r="AR160" s="199" t="s">
        <v>210</v>
      </c>
      <c r="AT160" s="199" t="s">
        <v>151</v>
      </c>
      <c r="AU160" s="199" t="s">
        <v>88</v>
      </c>
      <c r="AY160" s="15" t="s">
        <v>148</v>
      </c>
      <c r="BE160" s="200">
        <f t="shared" si="34"/>
        <v>0</v>
      </c>
      <c r="BF160" s="200">
        <f t="shared" si="35"/>
        <v>0</v>
      </c>
      <c r="BG160" s="200">
        <f t="shared" si="36"/>
        <v>0</v>
      </c>
      <c r="BH160" s="200">
        <f t="shared" si="37"/>
        <v>0</v>
      </c>
      <c r="BI160" s="200">
        <f t="shared" si="38"/>
        <v>0</v>
      </c>
      <c r="BJ160" s="15" t="s">
        <v>86</v>
      </c>
      <c r="BK160" s="200">
        <f t="shared" si="39"/>
        <v>0</v>
      </c>
      <c r="BL160" s="15" t="s">
        <v>210</v>
      </c>
      <c r="BM160" s="199" t="s">
        <v>1313</v>
      </c>
    </row>
    <row r="161" spans="1:65" s="2" customFormat="1" ht="24.2" customHeight="1">
      <c r="A161" s="32"/>
      <c r="B161" s="33"/>
      <c r="C161" s="201" t="s">
        <v>265</v>
      </c>
      <c r="D161" s="201" t="s">
        <v>213</v>
      </c>
      <c r="E161" s="202" t="s">
        <v>1314</v>
      </c>
      <c r="F161" s="203" t="s">
        <v>1315</v>
      </c>
      <c r="G161" s="204" t="s">
        <v>166</v>
      </c>
      <c r="H161" s="205">
        <v>68</v>
      </c>
      <c r="I161" s="206"/>
      <c r="J161" s="207"/>
      <c r="K161" s="208">
        <f t="shared" si="27"/>
        <v>0</v>
      </c>
      <c r="L161" s="203" t="s">
        <v>155</v>
      </c>
      <c r="M161" s="209"/>
      <c r="N161" s="210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1.0000000000000001E-5</v>
      </c>
      <c r="V161" s="197">
        <f t="shared" si="32"/>
        <v>6.8000000000000005E-4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216</v>
      </c>
      <c r="AT161" s="199" t="s">
        <v>213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210</v>
      </c>
      <c r="BM161" s="199" t="s">
        <v>1316</v>
      </c>
    </row>
    <row r="162" spans="1:65" s="2" customFormat="1" ht="44.25" customHeight="1">
      <c r="A162" s="32"/>
      <c r="B162" s="33"/>
      <c r="C162" s="187" t="s">
        <v>269</v>
      </c>
      <c r="D162" s="187" t="s">
        <v>151</v>
      </c>
      <c r="E162" s="188" t="s">
        <v>279</v>
      </c>
      <c r="F162" s="189" t="s">
        <v>280</v>
      </c>
      <c r="G162" s="190" t="s">
        <v>166</v>
      </c>
      <c r="H162" s="191">
        <v>88</v>
      </c>
      <c r="I162" s="192"/>
      <c r="J162" s="192"/>
      <c r="K162" s="193">
        <f t="shared" si="27"/>
        <v>0</v>
      </c>
      <c r="L162" s="189" t="s">
        <v>155</v>
      </c>
      <c r="M162" s="37"/>
      <c r="N162" s="194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0</v>
      </c>
      <c r="V162" s="197">
        <f t="shared" si="32"/>
        <v>0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210</v>
      </c>
      <c r="AT162" s="199" t="s">
        <v>151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210</v>
      </c>
      <c r="BM162" s="199" t="s">
        <v>1317</v>
      </c>
    </row>
    <row r="163" spans="1:65" s="2" customFormat="1" ht="16.5" customHeight="1">
      <c r="A163" s="32"/>
      <c r="B163" s="33"/>
      <c r="C163" s="201" t="s">
        <v>273</v>
      </c>
      <c r="D163" s="201" t="s">
        <v>213</v>
      </c>
      <c r="E163" s="202" t="s">
        <v>283</v>
      </c>
      <c r="F163" s="203" t="s">
        <v>1318</v>
      </c>
      <c r="G163" s="204" t="s">
        <v>166</v>
      </c>
      <c r="H163" s="205">
        <v>88</v>
      </c>
      <c r="I163" s="206"/>
      <c r="J163" s="207"/>
      <c r="K163" s="208">
        <f t="shared" si="27"/>
        <v>0</v>
      </c>
      <c r="L163" s="203" t="s">
        <v>1</v>
      </c>
      <c r="M163" s="209"/>
      <c r="N163" s="210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0</v>
      </c>
      <c r="V163" s="197">
        <f t="shared" si="32"/>
        <v>0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216</v>
      </c>
      <c r="AT163" s="199" t="s">
        <v>213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210</v>
      </c>
      <c r="BM163" s="199" t="s">
        <v>1319</v>
      </c>
    </row>
    <row r="164" spans="1:65" s="2" customFormat="1" ht="16.5" customHeight="1">
      <c r="A164" s="32"/>
      <c r="B164" s="33"/>
      <c r="C164" s="201" t="s">
        <v>278</v>
      </c>
      <c r="D164" s="201" t="s">
        <v>213</v>
      </c>
      <c r="E164" s="202" t="s">
        <v>287</v>
      </c>
      <c r="F164" s="203" t="s">
        <v>288</v>
      </c>
      <c r="G164" s="204" t="s">
        <v>166</v>
      </c>
      <c r="H164" s="205">
        <v>88</v>
      </c>
      <c r="I164" s="206"/>
      <c r="J164" s="207"/>
      <c r="K164" s="208">
        <f t="shared" si="27"/>
        <v>0</v>
      </c>
      <c r="L164" s="203" t="s">
        <v>1</v>
      </c>
      <c r="M164" s="209"/>
      <c r="N164" s="210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0</v>
      </c>
      <c r="V164" s="197">
        <f t="shared" si="32"/>
        <v>0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216</v>
      </c>
      <c r="AT164" s="199" t="s">
        <v>213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210</v>
      </c>
      <c r="BM164" s="199" t="s">
        <v>1320</v>
      </c>
    </row>
    <row r="165" spans="1:65" s="2" customFormat="1" ht="16.5" customHeight="1">
      <c r="A165" s="32"/>
      <c r="B165" s="33"/>
      <c r="C165" s="201" t="s">
        <v>282</v>
      </c>
      <c r="D165" s="201" t="s">
        <v>213</v>
      </c>
      <c r="E165" s="202" t="s">
        <v>290</v>
      </c>
      <c r="F165" s="203" t="s">
        <v>291</v>
      </c>
      <c r="G165" s="204" t="s">
        <v>171</v>
      </c>
      <c r="H165" s="205">
        <v>50</v>
      </c>
      <c r="I165" s="206"/>
      <c r="J165" s="207"/>
      <c r="K165" s="208">
        <f t="shared" si="27"/>
        <v>0</v>
      </c>
      <c r="L165" s="203" t="s">
        <v>1</v>
      </c>
      <c r="M165" s="209"/>
      <c r="N165" s="210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0</v>
      </c>
      <c r="V165" s="197">
        <f t="shared" si="32"/>
        <v>0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216</v>
      </c>
      <c r="AT165" s="199" t="s">
        <v>213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210</v>
      </c>
      <c r="BM165" s="199" t="s">
        <v>1321</v>
      </c>
    </row>
    <row r="166" spans="1:65" s="2" customFormat="1" ht="16.5" customHeight="1">
      <c r="A166" s="32"/>
      <c r="B166" s="33"/>
      <c r="C166" s="201" t="s">
        <v>286</v>
      </c>
      <c r="D166" s="201" t="s">
        <v>213</v>
      </c>
      <c r="E166" s="202" t="s">
        <v>294</v>
      </c>
      <c r="F166" s="203" t="s">
        <v>295</v>
      </c>
      <c r="G166" s="204" t="s">
        <v>171</v>
      </c>
      <c r="H166" s="205">
        <v>10</v>
      </c>
      <c r="I166" s="206"/>
      <c r="J166" s="207"/>
      <c r="K166" s="208">
        <f t="shared" si="27"/>
        <v>0</v>
      </c>
      <c r="L166" s="203" t="s">
        <v>1</v>
      </c>
      <c r="M166" s="209"/>
      <c r="N166" s="210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0</v>
      </c>
      <c r="V166" s="197">
        <f t="shared" si="32"/>
        <v>0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216</v>
      </c>
      <c r="AT166" s="199" t="s">
        <v>213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210</v>
      </c>
      <c r="BM166" s="199" t="s">
        <v>1322</v>
      </c>
    </row>
    <row r="167" spans="1:65" s="2" customFormat="1" ht="16.5" customHeight="1">
      <c r="A167" s="32"/>
      <c r="B167" s="33"/>
      <c r="C167" s="201" t="s">
        <v>216</v>
      </c>
      <c r="D167" s="201" t="s">
        <v>213</v>
      </c>
      <c r="E167" s="202" t="s">
        <v>298</v>
      </c>
      <c r="F167" s="203" t="s">
        <v>299</v>
      </c>
      <c r="G167" s="204" t="s">
        <v>171</v>
      </c>
      <c r="H167" s="205">
        <v>3</v>
      </c>
      <c r="I167" s="206"/>
      <c r="J167" s="207"/>
      <c r="K167" s="208">
        <f t="shared" si="27"/>
        <v>0</v>
      </c>
      <c r="L167" s="203" t="s">
        <v>1</v>
      </c>
      <c r="M167" s="209"/>
      <c r="N167" s="210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216</v>
      </c>
      <c r="AT167" s="199" t="s">
        <v>213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210</v>
      </c>
      <c r="BM167" s="199" t="s">
        <v>1323</v>
      </c>
    </row>
    <row r="168" spans="1:65" s="2" customFormat="1" ht="16.5" customHeight="1">
      <c r="A168" s="32"/>
      <c r="B168" s="33"/>
      <c r="C168" s="201" t="s">
        <v>293</v>
      </c>
      <c r="D168" s="201" t="s">
        <v>213</v>
      </c>
      <c r="E168" s="202" t="s">
        <v>302</v>
      </c>
      <c r="F168" s="203" t="s">
        <v>1324</v>
      </c>
      <c r="G168" s="204" t="s">
        <v>171</v>
      </c>
      <c r="H168" s="205">
        <v>10</v>
      </c>
      <c r="I168" s="206"/>
      <c r="J168" s="207"/>
      <c r="K168" s="208">
        <f t="shared" si="27"/>
        <v>0</v>
      </c>
      <c r="L168" s="203" t="s">
        <v>1</v>
      </c>
      <c r="M168" s="209"/>
      <c r="N168" s="210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0</v>
      </c>
      <c r="V168" s="197">
        <f t="shared" si="32"/>
        <v>0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216</v>
      </c>
      <c r="AT168" s="199" t="s">
        <v>213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210</v>
      </c>
      <c r="BM168" s="199" t="s">
        <v>1325</v>
      </c>
    </row>
    <row r="169" spans="1:65" s="2" customFormat="1" ht="16.5" customHeight="1">
      <c r="A169" s="32"/>
      <c r="B169" s="33"/>
      <c r="C169" s="201" t="s">
        <v>297</v>
      </c>
      <c r="D169" s="201" t="s">
        <v>213</v>
      </c>
      <c r="E169" s="202" t="s">
        <v>306</v>
      </c>
      <c r="F169" s="203" t="s">
        <v>307</v>
      </c>
      <c r="G169" s="204" t="s">
        <v>171</v>
      </c>
      <c r="H169" s="205">
        <v>40</v>
      </c>
      <c r="I169" s="206"/>
      <c r="J169" s="207"/>
      <c r="K169" s="208">
        <f t="shared" si="27"/>
        <v>0</v>
      </c>
      <c r="L169" s="203" t="s">
        <v>1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0</v>
      </c>
      <c r="V169" s="197">
        <f t="shared" si="32"/>
        <v>0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216</v>
      </c>
      <c r="AT169" s="199" t="s">
        <v>213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210</v>
      </c>
      <c r="BM169" s="199" t="s">
        <v>1326</v>
      </c>
    </row>
    <row r="170" spans="1:65" s="2" customFormat="1" ht="44.25" customHeight="1">
      <c r="A170" s="32"/>
      <c r="B170" s="33"/>
      <c r="C170" s="187" t="s">
        <v>301</v>
      </c>
      <c r="D170" s="187" t="s">
        <v>151</v>
      </c>
      <c r="E170" s="188" t="s">
        <v>338</v>
      </c>
      <c r="F170" s="189" t="s">
        <v>339</v>
      </c>
      <c r="G170" s="190" t="s">
        <v>171</v>
      </c>
      <c r="H170" s="191">
        <v>74</v>
      </c>
      <c r="I170" s="192"/>
      <c r="J170" s="192"/>
      <c r="K170" s="193">
        <f t="shared" si="27"/>
        <v>0</v>
      </c>
      <c r="L170" s="189" t="s">
        <v>155</v>
      </c>
      <c r="M170" s="37"/>
      <c r="N170" s="194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210</v>
      </c>
      <c r="AT170" s="199" t="s">
        <v>151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210</v>
      </c>
      <c r="BM170" s="199" t="s">
        <v>1327</v>
      </c>
    </row>
    <row r="171" spans="1:65" s="2" customFormat="1" ht="21.75" customHeight="1">
      <c r="A171" s="32"/>
      <c r="B171" s="33"/>
      <c r="C171" s="201" t="s">
        <v>305</v>
      </c>
      <c r="D171" s="201" t="s">
        <v>213</v>
      </c>
      <c r="E171" s="202" t="s">
        <v>342</v>
      </c>
      <c r="F171" s="203" t="s">
        <v>748</v>
      </c>
      <c r="G171" s="204" t="s">
        <v>171</v>
      </c>
      <c r="H171" s="205">
        <v>46</v>
      </c>
      <c r="I171" s="206"/>
      <c r="J171" s="207"/>
      <c r="K171" s="208">
        <f t="shared" si="27"/>
        <v>0</v>
      </c>
      <c r="L171" s="203" t="s">
        <v>1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210</v>
      </c>
      <c r="BM171" s="199" t="s">
        <v>1328</v>
      </c>
    </row>
    <row r="172" spans="1:65" s="2" customFormat="1" ht="21.75" customHeight="1">
      <c r="A172" s="32"/>
      <c r="B172" s="33"/>
      <c r="C172" s="201" t="s">
        <v>309</v>
      </c>
      <c r="D172" s="201" t="s">
        <v>213</v>
      </c>
      <c r="E172" s="202" t="s">
        <v>1329</v>
      </c>
      <c r="F172" s="203" t="s">
        <v>1330</v>
      </c>
      <c r="G172" s="204" t="s">
        <v>171</v>
      </c>
      <c r="H172" s="205">
        <v>28</v>
      </c>
      <c r="I172" s="206"/>
      <c r="J172" s="207"/>
      <c r="K172" s="208">
        <f t="shared" si="27"/>
        <v>0</v>
      </c>
      <c r="L172" s="203" t="s">
        <v>1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216</v>
      </c>
      <c r="AT172" s="199" t="s">
        <v>213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210</v>
      </c>
      <c r="BM172" s="199" t="s">
        <v>1331</v>
      </c>
    </row>
    <row r="173" spans="1:65" s="2" customFormat="1" ht="49.15" customHeight="1">
      <c r="A173" s="32"/>
      <c r="B173" s="33"/>
      <c r="C173" s="187" t="s">
        <v>313</v>
      </c>
      <c r="D173" s="187" t="s">
        <v>151</v>
      </c>
      <c r="E173" s="188" t="s">
        <v>1332</v>
      </c>
      <c r="F173" s="189" t="s">
        <v>1333</v>
      </c>
      <c r="G173" s="190" t="s">
        <v>171</v>
      </c>
      <c r="H173" s="191">
        <v>16</v>
      </c>
      <c r="I173" s="192"/>
      <c r="J173" s="192"/>
      <c r="K173" s="193">
        <f t="shared" si="27"/>
        <v>0</v>
      </c>
      <c r="L173" s="189" t="s">
        <v>155</v>
      </c>
      <c r="M173" s="37"/>
      <c r="N173" s="194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210</v>
      </c>
      <c r="AT173" s="199" t="s">
        <v>151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210</v>
      </c>
      <c r="BM173" s="199" t="s">
        <v>1334</v>
      </c>
    </row>
    <row r="174" spans="1:65" s="2" customFormat="1" ht="16.5" customHeight="1">
      <c r="A174" s="32"/>
      <c r="B174" s="33"/>
      <c r="C174" s="201" t="s">
        <v>317</v>
      </c>
      <c r="D174" s="201" t="s">
        <v>213</v>
      </c>
      <c r="E174" s="202" t="s">
        <v>1335</v>
      </c>
      <c r="F174" s="203" t="s">
        <v>1336</v>
      </c>
      <c r="G174" s="204" t="s">
        <v>171</v>
      </c>
      <c r="H174" s="205">
        <v>16</v>
      </c>
      <c r="I174" s="206"/>
      <c r="J174" s="207"/>
      <c r="K174" s="208">
        <f t="shared" si="27"/>
        <v>0</v>
      </c>
      <c r="L174" s="203" t="s">
        <v>1</v>
      </c>
      <c r="M174" s="209"/>
      <c r="N174" s="210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0</v>
      </c>
      <c r="V174" s="197">
        <f t="shared" si="32"/>
        <v>0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216</v>
      </c>
      <c r="AT174" s="199" t="s">
        <v>213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210</v>
      </c>
      <c r="BM174" s="199" t="s">
        <v>1337</v>
      </c>
    </row>
    <row r="175" spans="1:65" s="2" customFormat="1" ht="16.5" customHeight="1">
      <c r="A175" s="32"/>
      <c r="B175" s="33"/>
      <c r="C175" s="201" t="s">
        <v>321</v>
      </c>
      <c r="D175" s="201" t="s">
        <v>213</v>
      </c>
      <c r="E175" s="202" t="s">
        <v>326</v>
      </c>
      <c r="F175" s="203" t="s">
        <v>1080</v>
      </c>
      <c r="G175" s="204" t="s">
        <v>171</v>
      </c>
      <c r="H175" s="205">
        <v>20</v>
      </c>
      <c r="I175" s="206"/>
      <c r="J175" s="207"/>
      <c r="K175" s="208">
        <f t="shared" si="27"/>
        <v>0</v>
      </c>
      <c r="L175" s="203" t="s">
        <v>1</v>
      </c>
      <c r="M175" s="209"/>
      <c r="N175" s="210" t="s">
        <v>1</v>
      </c>
      <c r="O175" s="195" t="s">
        <v>41</v>
      </c>
      <c r="P175" s="196">
        <f t="shared" si="28"/>
        <v>0</v>
      </c>
      <c r="Q175" s="196">
        <f t="shared" si="29"/>
        <v>0</v>
      </c>
      <c r="R175" s="196">
        <f t="shared" si="30"/>
        <v>0</v>
      </c>
      <c r="S175" s="69"/>
      <c r="T175" s="197">
        <f t="shared" si="31"/>
        <v>0</v>
      </c>
      <c r="U175" s="197">
        <v>0</v>
      </c>
      <c r="V175" s="197">
        <f t="shared" si="32"/>
        <v>0</v>
      </c>
      <c r="W175" s="197">
        <v>0</v>
      </c>
      <c r="X175" s="198">
        <f t="shared" si="33"/>
        <v>0</v>
      </c>
      <c r="Y175" s="32"/>
      <c r="Z175" s="32"/>
      <c r="AA175" s="32"/>
      <c r="AB175" s="32"/>
      <c r="AC175" s="32"/>
      <c r="AD175" s="32"/>
      <c r="AE175" s="32"/>
      <c r="AR175" s="199" t="s">
        <v>216</v>
      </c>
      <c r="AT175" s="199" t="s">
        <v>213</v>
      </c>
      <c r="AU175" s="199" t="s">
        <v>88</v>
      </c>
      <c r="AY175" s="15" t="s">
        <v>148</v>
      </c>
      <c r="BE175" s="200">
        <f t="shared" si="34"/>
        <v>0</v>
      </c>
      <c r="BF175" s="200">
        <f t="shared" si="35"/>
        <v>0</v>
      </c>
      <c r="BG175" s="200">
        <f t="shared" si="36"/>
        <v>0</v>
      </c>
      <c r="BH175" s="200">
        <f t="shared" si="37"/>
        <v>0</v>
      </c>
      <c r="BI175" s="200">
        <f t="shared" si="38"/>
        <v>0</v>
      </c>
      <c r="BJ175" s="15" t="s">
        <v>86</v>
      </c>
      <c r="BK175" s="200">
        <f t="shared" si="39"/>
        <v>0</v>
      </c>
      <c r="BL175" s="15" t="s">
        <v>210</v>
      </c>
      <c r="BM175" s="199" t="s">
        <v>1338</v>
      </c>
    </row>
    <row r="176" spans="1:65" s="2" customFormat="1" ht="16.5" customHeight="1">
      <c r="A176" s="32"/>
      <c r="B176" s="33"/>
      <c r="C176" s="201" t="s">
        <v>325</v>
      </c>
      <c r="D176" s="201" t="s">
        <v>213</v>
      </c>
      <c r="E176" s="202" t="s">
        <v>330</v>
      </c>
      <c r="F176" s="203" t="s">
        <v>1082</v>
      </c>
      <c r="G176" s="204" t="s">
        <v>171</v>
      </c>
      <c r="H176" s="205">
        <v>40</v>
      </c>
      <c r="I176" s="206"/>
      <c r="J176" s="207"/>
      <c r="K176" s="208">
        <f t="shared" si="27"/>
        <v>0</v>
      </c>
      <c r="L176" s="203" t="s">
        <v>1</v>
      </c>
      <c r="M176" s="209"/>
      <c r="N176" s="210" t="s">
        <v>1</v>
      </c>
      <c r="O176" s="195" t="s">
        <v>41</v>
      </c>
      <c r="P176" s="196">
        <f t="shared" si="28"/>
        <v>0</v>
      </c>
      <c r="Q176" s="196">
        <f t="shared" si="29"/>
        <v>0</v>
      </c>
      <c r="R176" s="196">
        <f t="shared" si="30"/>
        <v>0</v>
      </c>
      <c r="S176" s="69"/>
      <c r="T176" s="197">
        <f t="shared" si="31"/>
        <v>0</v>
      </c>
      <c r="U176" s="197">
        <v>0</v>
      </c>
      <c r="V176" s="197">
        <f t="shared" si="32"/>
        <v>0</v>
      </c>
      <c r="W176" s="197">
        <v>0</v>
      </c>
      <c r="X176" s="198">
        <f t="shared" si="33"/>
        <v>0</v>
      </c>
      <c r="Y176" s="32"/>
      <c r="Z176" s="32"/>
      <c r="AA176" s="32"/>
      <c r="AB176" s="32"/>
      <c r="AC176" s="32"/>
      <c r="AD176" s="32"/>
      <c r="AE176" s="32"/>
      <c r="AR176" s="199" t="s">
        <v>216</v>
      </c>
      <c r="AT176" s="199" t="s">
        <v>213</v>
      </c>
      <c r="AU176" s="199" t="s">
        <v>88</v>
      </c>
      <c r="AY176" s="15" t="s">
        <v>148</v>
      </c>
      <c r="BE176" s="200">
        <f t="shared" si="34"/>
        <v>0</v>
      </c>
      <c r="BF176" s="200">
        <f t="shared" si="35"/>
        <v>0</v>
      </c>
      <c r="BG176" s="200">
        <f t="shared" si="36"/>
        <v>0</v>
      </c>
      <c r="BH176" s="200">
        <f t="shared" si="37"/>
        <v>0</v>
      </c>
      <c r="BI176" s="200">
        <f t="shared" si="38"/>
        <v>0</v>
      </c>
      <c r="BJ176" s="15" t="s">
        <v>86</v>
      </c>
      <c r="BK176" s="200">
        <f t="shared" si="39"/>
        <v>0</v>
      </c>
      <c r="BL176" s="15" t="s">
        <v>210</v>
      </c>
      <c r="BM176" s="199" t="s">
        <v>1339</v>
      </c>
    </row>
    <row r="177" spans="1:65" s="2" customFormat="1" ht="16.5" customHeight="1">
      <c r="A177" s="32"/>
      <c r="B177" s="33"/>
      <c r="C177" s="201" t="s">
        <v>329</v>
      </c>
      <c r="D177" s="201" t="s">
        <v>213</v>
      </c>
      <c r="E177" s="202" t="s">
        <v>334</v>
      </c>
      <c r="F177" s="203" t="s">
        <v>1084</v>
      </c>
      <c r="G177" s="204" t="s">
        <v>171</v>
      </c>
      <c r="H177" s="205">
        <v>10</v>
      </c>
      <c r="I177" s="206"/>
      <c r="J177" s="207"/>
      <c r="K177" s="208">
        <f t="shared" si="27"/>
        <v>0</v>
      </c>
      <c r="L177" s="203" t="s">
        <v>1</v>
      </c>
      <c r="M177" s="209"/>
      <c r="N177" s="210" t="s">
        <v>1</v>
      </c>
      <c r="O177" s="195" t="s">
        <v>41</v>
      </c>
      <c r="P177" s="196">
        <f t="shared" si="28"/>
        <v>0</v>
      </c>
      <c r="Q177" s="196">
        <f t="shared" si="29"/>
        <v>0</v>
      </c>
      <c r="R177" s="196">
        <f t="shared" si="30"/>
        <v>0</v>
      </c>
      <c r="S177" s="69"/>
      <c r="T177" s="197">
        <f t="shared" si="31"/>
        <v>0</v>
      </c>
      <c r="U177" s="197">
        <v>0</v>
      </c>
      <c r="V177" s="197">
        <f t="shared" si="32"/>
        <v>0</v>
      </c>
      <c r="W177" s="197">
        <v>0</v>
      </c>
      <c r="X177" s="198">
        <f t="shared" si="33"/>
        <v>0</v>
      </c>
      <c r="Y177" s="32"/>
      <c r="Z177" s="32"/>
      <c r="AA177" s="32"/>
      <c r="AB177" s="32"/>
      <c r="AC177" s="32"/>
      <c r="AD177" s="32"/>
      <c r="AE177" s="32"/>
      <c r="AR177" s="199" t="s">
        <v>216</v>
      </c>
      <c r="AT177" s="199" t="s">
        <v>213</v>
      </c>
      <c r="AU177" s="199" t="s">
        <v>88</v>
      </c>
      <c r="AY177" s="15" t="s">
        <v>148</v>
      </c>
      <c r="BE177" s="200">
        <f t="shared" si="34"/>
        <v>0</v>
      </c>
      <c r="BF177" s="200">
        <f t="shared" si="35"/>
        <v>0</v>
      </c>
      <c r="BG177" s="200">
        <f t="shared" si="36"/>
        <v>0</v>
      </c>
      <c r="BH177" s="200">
        <f t="shared" si="37"/>
        <v>0</v>
      </c>
      <c r="BI177" s="200">
        <f t="shared" si="38"/>
        <v>0</v>
      </c>
      <c r="BJ177" s="15" t="s">
        <v>86</v>
      </c>
      <c r="BK177" s="200">
        <f t="shared" si="39"/>
        <v>0</v>
      </c>
      <c r="BL177" s="15" t="s">
        <v>210</v>
      </c>
      <c r="BM177" s="199" t="s">
        <v>1340</v>
      </c>
    </row>
    <row r="178" spans="1:65" s="2" customFormat="1" ht="37.9" customHeight="1">
      <c r="A178" s="32"/>
      <c r="B178" s="33"/>
      <c r="C178" s="187" t="s">
        <v>333</v>
      </c>
      <c r="D178" s="187" t="s">
        <v>151</v>
      </c>
      <c r="E178" s="188" t="s">
        <v>765</v>
      </c>
      <c r="F178" s="189" t="s">
        <v>766</v>
      </c>
      <c r="G178" s="190" t="s">
        <v>166</v>
      </c>
      <c r="H178" s="191">
        <v>35</v>
      </c>
      <c r="I178" s="192"/>
      <c r="J178" s="192"/>
      <c r="K178" s="193">
        <f t="shared" si="27"/>
        <v>0</v>
      </c>
      <c r="L178" s="189" t="s">
        <v>155</v>
      </c>
      <c r="M178" s="37"/>
      <c r="N178" s="194" t="s">
        <v>1</v>
      </c>
      <c r="O178" s="195" t="s">
        <v>41</v>
      </c>
      <c r="P178" s="196">
        <f t="shared" si="28"/>
        <v>0</v>
      </c>
      <c r="Q178" s="196">
        <f t="shared" si="29"/>
        <v>0</v>
      </c>
      <c r="R178" s="196">
        <f t="shared" si="30"/>
        <v>0</v>
      </c>
      <c r="S178" s="69"/>
      <c r="T178" s="197">
        <f t="shared" si="31"/>
        <v>0</v>
      </c>
      <c r="U178" s="197">
        <v>0</v>
      </c>
      <c r="V178" s="197">
        <f t="shared" si="32"/>
        <v>0</v>
      </c>
      <c r="W178" s="197">
        <v>0</v>
      </c>
      <c r="X178" s="198">
        <f t="shared" si="33"/>
        <v>0</v>
      </c>
      <c r="Y178" s="32"/>
      <c r="Z178" s="32"/>
      <c r="AA178" s="32"/>
      <c r="AB178" s="32"/>
      <c r="AC178" s="32"/>
      <c r="AD178" s="32"/>
      <c r="AE178" s="32"/>
      <c r="AR178" s="199" t="s">
        <v>210</v>
      </c>
      <c r="AT178" s="199" t="s">
        <v>151</v>
      </c>
      <c r="AU178" s="199" t="s">
        <v>88</v>
      </c>
      <c r="AY178" s="15" t="s">
        <v>148</v>
      </c>
      <c r="BE178" s="200">
        <f t="shared" si="34"/>
        <v>0</v>
      </c>
      <c r="BF178" s="200">
        <f t="shared" si="35"/>
        <v>0</v>
      </c>
      <c r="BG178" s="200">
        <f t="shared" si="36"/>
        <v>0</v>
      </c>
      <c r="BH178" s="200">
        <f t="shared" si="37"/>
        <v>0</v>
      </c>
      <c r="BI178" s="200">
        <f t="shared" si="38"/>
        <v>0</v>
      </c>
      <c r="BJ178" s="15" t="s">
        <v>86</v>
      </c>
      <c r="BK178" s="200">
        <f t="shared" si="39"/>
        <v>0</v>
      </c>
      <c r="BL178" s="15" t="s">
        <v>210</v>
      </c>
      <c r="BM178" s="199" t="s">
        <v>1341</v>
      </c>
    </row>
    <row r="179" spans="1:65" s="2" customFormat="1" ht="24.2" customHeight="1">
      <c r="A179" s="32"/>
      <c r="B179" s="33"/>
      <c r="C179" s="201" t="s">
        <v>337</v>
      </c>
      <c r="D179" s="201" t="s">
        <v>213</v>
      </c>
      <c r="E179" s="202" t="s">
        <v>768</v>
      </c>
      <c r="F179" s="203" t="s">
        <v>1342</v>
      </c>
      <c r="G179" s="204" t="s">
        <v>166</v>
      </c>
      <c r="H179" s="205">
        <v>38.5</v>
      </c>
      <c r="I179" s="206"/>
      <c r="J179" s="207"/>
      <c r="K179" s="208">
        <f t="shared" si="27"/>
        <v>0</v>
      </c>
      <c r="L179" s="203" t="s">
        <v>155</v>
      </c>
      <c r="M179" s="209"/>
      <c r="N179" s="210" t="s">
        <v>1</v>
      </c>
      <c r="O179" s="195" t="s">
        <v>41</v>
      </c>
      <c r="P179" s="196">
        <f t="shared" si="28"/>
        <v>0</v>
      </c>
      <c r="Q179" s="196">
        <f t="shared" si="29"/>
        <v>0</v>
      </c>
      <c r="R179" s="196">
        <f t="shared" si="30"/>
        <v>0</v>
      </c>
      <c r="S179" s="69"/>
      <c r="T179" s="197">
        <f t="shared" si="31"/>
        <v>0</v>
      </c>
      <c r="U179" s="197">
        <v>8.9999999999999998E-4</v>
      </c>
      <c r="V179" s="197">
        <f t="shared" si="32"/>
        <v>3.465E-2</v>
      </c>
      <c r="W179" s="197">
        <v>0</v>
      </c>
      <c r="X179" s="198">
        <f t="shared" si="33"/>
        <v>0</v>
      </c>
      <c r="Y179" s="32"/>
      <c r="Z179" s="32"/>
      <c r="AA179" s="32"/>
      <c r="AB179" s="32"/>
      <c r="AC179" s="32"/>
      <c r="AD179" s="32"/>
      <c r="AE179" s="32"/>
      <c r="AR179" s="199" t="s">
        <v>216</v>
      </c>
      <c r="AT179" s="199" t="s">
        <v>213</v>
      </c>
      <c r="AU179" s="199" t="s">
        <v>88</v>
      </c>
      <c r="AY179" s="15" t="s">
        <v>148</v>
      </c>
      <c r="BE179" s="200">
        <f t="shared" si="34"/>
        <v>0</v>
      </c>
      <c r="BF179" s="200">
        <f t="shared" si="35"/>
        <v>0</v>
      </c>
      <c r="BG179" s="200">
        <f t="shared" si="36"/>
        <v>0</v>
      </c>
      <c r="BH179" s="200">
        <f t="shared" si="37"/>
        <v>0</v>
      </c>
      <c r="BI179" s="200">
        <f t="shared" si="38"/>
        <v>0</v>
      </c>
      <c r="BJ179" s="15" t="s">
        <v>86</v>
      </c>
      <c r="BK179" s="200">
        <f t="shared" si="39"/>
        <v>0</v>
      </c>
      <c r="BL179" s="15" t="s">
        <v>210</v>
      </c>
      <c r="BM179" s="199" t="s">
        <v>1343</v>
      </c>
    </row>
    <row r="180" spans="1:65" s="13" customFormat="1" ht="11.25">
      <c r="B180" s="211"/>
      <c r="C180" s="212"/>
      <c r="D180" s="213" t="s">
        <v>218</v>
      </c>
      <c r="E180" s="212"/>
      <c r="F180" s="214" t="s">
        <v>964</v>
      </c>
      <c r="G180" s="212"/>
      <c r="H180" s="215">
        <v>38.5</v>
      </c>
      <c r="I180" s="216"/>
      <c r="J180" s="216"/>
      <c r="K180" s="212"/>
      <c r="L180" s="212"/>
      <c r="M180" s="217"/>
      <c r="N180" s="218"/>
      <c r="O180" s="219"/>
      <c r="P180" s="219"/>
      <c r="Q180" s="219"/>
      <c r="R180" s="219"/>
      <c r="S180" s="219"/>
      <c r="T180" s="219"/>
      <c r="U180" s="219"/>
      <c r="V180" s="219"/>
      <c r="W180" s="219"/>
      <c r="X180" s="220"/>
      <c r="AT180" s="221" t="s">
        <v>218</v>
      </c>
      <c r="AU180" s="221" t="s">
        <v>88</v>
      </c>
      <c r="AV180" s="13" t="s">
        <v>88</v>
      </c>
      <c r="AW180" s="13" t="s">
        <v>4</v>
      </c>
      <c r="AX180" s="13" t="s">
        <v>86</v>
      </c>
      <c r="AY180" s="221" t="s">
        <v>148</v>
      </c>
    </row>
    <row r="181" spans="1:65" s="2" customFormat="1" ht="44.25" customHeight="1">
      <c r="A181" s="32"/>
      <c r="B181" s="33"/>
      <c r="C181" s="187" t="s">
        <v>341</v>
      </c>
      <c r="D181" s="187" t="s">
        <v>151</v>
      </c>
      <c r="E181" s="188" t="s">
        <v>360</v>
      </c>
      <c r="F181" s="189" t="s">
        <v>361</v>
      </c>
      <c r="G181" s="190" t="s">
        <v>166</v>
      </c>
      <c r="H181" s="191">
        <v>1730</v>
      </c>
      <c r="I181" s="192"/>
      <c r="J181" s="192"/>
      <c r="K181" s="193">
        <f>ROUND(P181*H181,2)</f>
        <v>0</v>
      </c>
      <c r="L181" s="189" t="s">
        <v>155</v>
      </c>
      <c r="M181" s="37"/>
      <c r="N181" s="194" t="s">
        <v>1</v>
      </c>
      <c r="O181" s="195" t="s">
        <v>41</v>
      </c>
      <c r="P181" s="196">
        <f>I181+J181</f>
        <v>0</v>
      </c>
      <c r="Q181" s="196">
        <f>ROUND(I181*H181,2)</f>
        <v>0</v>
      </c>
      <c r="R181" s="196">
        <f>ROUND(J181*H181,2)</f>
        <v>0</v>
      </c>
      <c r="S181" s="69"/>
      <c r="T181" s="197">
        <f>S181*H181</f>
        <v>0</v>
      </c>
      <c r="U181" s="197">
        <v>0</v>
      </c>
      <c r="V181" s="197">
        <f>U181*H181</f>
        <v>0</v>
      </c>
      <c r="W181" s="197">
        <v>0</v>
      </c>
      <c r="X181" s="198">
        <f>W181*H181</f>
        <v>0</v>
      </c>
      <c r="Y181" s="32"/>
      <c r="Z181" s="32"/>
      <c r="AA181" s="32"/>
      <c r="AB181" s="32"/>
      <c r="AC181" s="32"/>
      <c r="AD181" s="32"/>
      <c r="AE181" s="32"/>
      <c r="AR181" s="199" t="s">
        <v>210</v>
      </c>
      <c r="AT181" s="199" t="s">
        <v>151</v>
      </c>
      <c r="AU181" s="199" t="s">
        <v>88</v>
      </c>
      <c r="AY181" s="15" t="s">
        <v>148</v>
      </c>
      <c r="BE181" s="200">
        <f>IF(O181="základní",K181,0)</f>
        <v>0</v>
      </c>
      <c r="BF181" s="200">
        <f>IF(O181="snížená",K181,0)</f>
        <v>0</v>
      </c>
      <c r="BG181" s="200">
        <f>IF(O181="zákl. přenesená",K181,0)</f>
        <v>0</v>
      </c>
      <c r="BH181" s="200">
        <f>IF(O181="sníž. přenesená",K181,0)</f>
        <v>0</v>
      </c>
      <c r="BI181" s="200">
        <f>IF(O181="nulová",K181,0)</f>
        <v>0</v>
      </c>
      <c r="BJ181" s="15" t="s">
        <v>86</v>
      </c>
      <c r="BK181" s="200">
        <f>ROUND(P181*H181,2)</f>
        <v>0</v>
      </c>
      <c r="BL181" s="15" t="s">
        <v>210</v>
      </c>
      <c r="BM181" s="199" t="s">
        <v>1344</v>
      </c>
    </row>
    <row r="182" spans="1:65" s="2" customFormat="1" ht="24.2" customHeight="1">
      <c r="A182" s="32"/>
      <c r="B182" s="33"/>
      <c r="C182" s="201" t="s">
        <v>345</v>
      </c>
      <c r="D182" s="201" t="s">
        <v>213</v>
      </c>
      <c r="E182" s="202" t="s">
        <v>364</v>
      </c>
      <c r="F182" s="203" t="s">
        <v>365</v>
      </c>
      <c r="G182" s="204" t="s">
        <v>166</v>
      </c>
      <c r="H182" s="205">
        <v>847</v>
      </c>
      <c r="I182" s="206"/>
      <c r="J182" s="207"/>
      <c r="K182" s="208">
        <f>ROUND(P182*H182,2)</f>
        <v>0</v>
      </c>
      <c r="L182" s="203" t="s">
        <v>155</v>
      </c>
      <c r="M182" s="209"/>
      <c r="N182" s="210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1.2E-4</v>
      </c>
      <c r="V182" s="197">
        <f>U182*H182</f>
        <v>0.10164000000000001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216</v>
      </c>
      <c r="AT182" s="199" t="s">
        <v>213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210</v>
      </c>
      <c r="BM182" s="199" t="s">
        <v>1345</v>
      </c>
    </row>
    <row r="183" spans="1:65" s="13" customFormat="1" ht="11.25">
      <c r="B183" s="211"/>
      <c r="C183" s="212"/>
      <c r="D183" s="213" t="s">
        <v>218</v>
      </c>
      <c r="E183" s="212"/>
      <c r="F183" s="214" t="s">
        <v>1346</v>
      </c>
      <c r="G183" s="212"/>
      <c r="H183" s="215">
        <v>847</v>
      </c>
      <c r="I183" s="216"/>
      <c r="J183" s="216"/>
      <c r="K183" s="212"/>
      <c r="L183" s="212"/>
      <c r="M183" s="217"/>
      <c r="N183" s="218"/>
      <c r="O183" s="219"/>
      <c r="P183" s="219"/>
      <c r="Q183" s="219"/>
      <c r="R183" s="219"/>
      <c r="S183" s="219"/>
      <c r="T183" s="219"/>
      <c r="U183" s="219"/>
      <c r="V183" s="219"/>
      <c r="W183" s="219"/>
      <c r="X183" s="220"/>
      <c r="AT183" s="221" t="s">
        <v>218</v>
      </c>
      <c r="AU183" s="221" t="s">
        <v>88</v>
      </c>
      <c r="AV183" s="13" t="s">
        <v>88</v>
      </c>
      <c r="AW183" s="13" t="s">
        <v>4</v>
      </c>
      <c r="AX183" s="13" t="s">
        <v>86</v>
      </c>
      <c r="AY183" s="221" t="s">
        <v>148</v>
      </c>
    </row>
    <row r="184" spans="1:65" s="2" customFormat="1" ht="24.2" customHeight="1">
      <c r="A184" s="32"/>
      <c r="B184" s="33"/>
      <c r="C184" s="201" t="s">
        <v>349</v>
      </c>
      <c r="D184" s="201" t="s">
        <v>213</v>
      </c>
      <c r="E184" s="202" t="s">
        <v>369</v>
      </c>
      <c r="F184" s="203" t="s">
        <v>370</v>
      </c>
      <c r="G184" s="204" t="s">
        <v>166</v>
      </c>
      <c r="H184" s="205">
        <v>1056</v>
      </c>
      <c r="I184" s="206"/>
      <c r="J184" s="207"/>
      <c r="K184" s="208">
        <f>ROUND(P184*H184,2)</f>
        <v>0</v>
      </c>
      <c r="L184" s="203" t="s">
        <v>155</v>
      </c>
      <c r="M184" s="209"/>
      <c r="N184" s="210" t="s">
        <v>1</v>
      </c>
      <c r="O184" s="195" t="s">
        <v>41</v>
      </c>
      <c r="P184" s="196">
        <f>I184+J184</f>
        <v>0</v>
      </c>
      <c r="Q184" s="196">
        <f>ROUND(I184*H184,2)</f>
        <v>0</v>
      </c>
      <c r="R184" s="196">
        <f>ROUND(J184*H184,2)</f>
        <v>0</v>
      </c>
      <c r="S184" s="69"/>
      <c r="T184" s="197">
        <f>S184*H184</f>
        <v>0</v>
      </c>
      <c r="U184" s="197">
        <v>1.7000000000000001E-4</v>
      </c>
      <c r="V184" s="197">
        <f>U184*H184</f>
        <v>0.17952000000000001</v>
      </c>
      <c r="W184" s="197">
        <v>0</v>
      </c>
      <c r="X184" s="198">
        <f>W184*H184</f>
        <v>0</v>
      </c>
      <c r="Y184" s="32"/>
      <c r="Z184" s="32"/>
      <c r="AA184" s="32"/>
      <c r="AB184" s="32"/>
      <c r="AC184" s="32"/>
      <c r="AD184" s="32"/>
      <c r="AE184" s="32"/>
      <c r="AR184" s="199" t="s">
        <v>216</v>
      </c>
      <c r="AT184" s="199" t="s">
        <v>213</v>
      </c>
      <c r="AU184" s="199" t="s">
        <v>88</v>
      </c>
      <c r="AY184" s="15" t="s">
        <v>148</v>
      </c>
      <c r="BE184" s="200">
        <f>IF(O184="základní",K184,0)</f>
        <v>0</v>
      </c>
      <c r="BF184" s="200">
        <f>IF(O184="snížená",K184,0)</f>
        <v>0</v>
      </c>
      <c r="BG184" s="200">
        <f>IF(O184="zákl. přenesená",K184,0)</f>
        <v>0</v>
      </c>
      <c r="BH184" s="200">
        <f>IF(O184="sníž. přenesená",K184,0)</f>
        <v>0</v>
      </c>
      <c r="BI184" s="200">
        <f>IF(O184="nulová",K184,0)</f>
        <v>0</v>
      </c>
      <c r="BJ184" s="15" t="s">
        <v>86</v>
      </c>
      <c r="BK184" s="200">
        <f>ROUND(P184*H184,2)</f>
        <v>0</v>
      </c>
      <c r="BL184" s="15" t="s">
        <v>210</v>
      </c>
      <c r="BM184" s="199" t="s">
        <v>1347</v>
      </c>
    </row>
    <row r="185" spans="1:65" s="13" customFormat="1" ht="11.25">
      <c r="B185" s="211"/>
      <c r="C185" s="212"/>
      <c r="D185" s="213" t="s">
        <v>218</v>
      </c>
      <c r="E185" s="212"/>
      <c r="F185" s="214" t="s">
        <v>1348</v>
      </c>
      <c r="G185" s="212"/>
      <c r="H185" s="215">
        <v>1056</v>
      </c>
      <c r="I185" s="216"/>
      <c r="J185" s="216"/>
      <c r="K185" s="212"/>
      <c r="L185" s="212"/>
      <c r="M185" s="217"/>
      <c r="N185" s="218"/>
      <c r="O185" s="219"/>
      <c r="P185" s="219"/>
      <c r="Q185" s="219"/>
      <c r="R185" s="219"/>
      <c r="S185" s="219"/>
      <c r="T185" s="219"/>
      <c r="U185" s="219"/>
      <c r="V185" s="219"/>
      <c r="W185" s="219"/>
      <c r="X185" s="220"/>
      <c r="AT185" s="221" t="s">
        <v>218</v>
      </c>
      <c r="AU185" s="221" t="s">
        <v>88</v>
      </c>
      <c r="AV185" s="13" t="s">
        <v>88</v>
      </c>
      <c r="AW185" s="13" t="s">
        <v>4</v>
      </c>
      <c r="AX185" s="13" t="s">
        <v>86</v>
      </c>
      <c r="AY185" s="221" t="s">
        <v>148</v>
      </c>
    </row>
    <row r="186" spans="1:65" s="2" customFormat="1" ht="37.9" customHeight="1">
      <c r="A186" s="32"/>
      <c r="B186" s="33"/>
      <c r="C186" s="187" t="s">
        <v>354</v>
      </c>
      <c r="D186" s="187" t="s">
        <v>151</v>
      </c>
      <c r="E186" s="188" t="s">
        <v>208</v>
      </c>
      <c r="F186" s="189" t="s">
        <v>209</v>
      </c>
      <c r="G186" s="190" t="s">
        <v>166</v>
      </c>
      <c r="H186" s="191">
        <v>35</v>
      </c>
      <c r="I186" s="192"/>
      <c r="J186" s="192"/>
      <c r="K186" s="193">
        <f>ROUND(P186*H186,2)</f>
        <v>0</v>
      </c>
      <c r="L186" s="189" t="s">
        <v>155</v>
      </c>
      <c r="M186" s="37"/>
      <c r="N186" s="194" t="s">
        <v>1</v>
      </c>
      <c r="O186" s="195" t="s">
        <v>41</v>
      </c>
      <c r="P186" s="196">
        <f>I186+J186</f>
        <v>0</v>
      </c>
      <c r="Q186" s="196">
        <f>ROUND(I186*H186,2)</f>
        <v>0</v>
      </c>
      <c r="R186" s="196">
        <f>ROUND(J186*H186,2)</f>
        <v>0</v>
      </c>
      <c r="S186" s="69"/>
      <c r="T186" s="197">
        <f>S186*H186</f>
        <v>0</v>
      </c>
      <c r="U186" s="197">
        <v>0</v>
      </c>
      <c r="V186" s="197">
        <f>U186*H186</f>
        <v>0</v>
      </c>
      <c r="W186" s="197">
        <v>0</v>
      </c>
      <c r="X186" s="198">
        <f>W186*H186</f>
        <v>0</v>
      </c>
      <c r="Y186" s="32"/>
      <c r="Z186" s="32"/>
      <c r="AA186" s="32"/>
      <c r="AB186" s="32"/>
      <c r="AC186" s="32"/>
      <c r="AD186" s="32"/>
      <c r="AE186" s="32"/>
      <c r="AR186" s="199" t="s">
        <v>210</v>
      </c>
      <c r="AT186" s="199" t="s">
        <v>151</v>
      </c>
      <c r="AU186" s="199" t="s">
        <v>88</v>
      </c>
      <c r="AY186" s="15" t="s">
        <v>148</v>
      </c>
      <c r="BE186" s="200">
        <f>IF(O186="základní",K186,0)</f>
        <v>0</v>
      </c>
      <c r="BF186" s="200">
        <f>IF(O186="snížená",K186,0)</f>
        <v>0</v>
      </c>
      <c r="BG186" s="200">
        <f>IF(O186="zákl. přenesená",K186,0)</f>
        <v>0</v>
      </c>
      <c r="BH186" s="200">
        <f>IF(O186="sníž. přenesená",K186,0)</f>
        <v>0</v>
      </c>
      <c r="BI186" s="200">
        <f>IF(O186="nulová",K186,0)</f>
        <v>0</v>
      </c>
      <c r="BJ186" s="15" t="s">
        <v>86</v>
      </c>
      <c r="BK186" s="200">
        <f>ROUND(P186*H186,2)</f>
        <v>0</v>
      </c>
      <c r="BL186" s="15" t="s">
        <v>210</v>
      </c>
      <c r="BM186" s="199" t="s">
        <v>1349</v>
      </c>
    </row>
    <row r="187" spans="1:65" s="2" customFormat="1" ht="24.2" customHeight="1">
      <c r="A187" s="32"/>
      <c r="B187" s="33"/>
      <c r="C187" s="201" t="s">
        <v>359</v>
      </c>
      <c r="D187" s="201" t="s">
        <v>213</v>
      </c>
      <c r="E187" s="202" t="s">
        <v>214</v>
      </c>
      <c r="F187" s="203" t="s">
        <v>962</v>
      </c>
      <c r="G187" s="204" t="s">
        <v>166</v>
      </c>
      <c r="H187" s="205">
        <v>38.5</v>
      </c>
      <c r="I187" s="206"/>
      <c r="J187" s="207"/>
      <c r="K187" s="208">
        <f>ROUND(P187*H187,2)</f>
        <v>0</v>
      </c>
      <c r="L187" s="203" t="s">
        <v>155</v>
      </c>
      <c r="M187" s="209"/>
      <c r="N187" s="210" t="s">
        <v>1</v>
      </c>
      <c r="O187" s="195" t="s">
        <v>41</v>
      </c>
      <c r="P187" s="196">
        <f>I187+J187</f>
        <v>0</v>
      </c>
      <c r="Q187" s="196">
        <f>ROUND(I187*H187,2)</f>
        <v>0</v>
      </c>
      <c r="R187" s="196">
        <f>ROUND(J187*H187,2)</f>
        <v>0</v>
      </c>
      <c r="S187" s="69"/>
      <c r="T187" s="197">
        <f>S187*H187</f>
        <v>0</v>
      </c>
      <c r="U187" s="197">
        <v>3.1E-4</v>
      </c>
      <c r="V187" s="197">
        <f>U187*H187</f>
        <v>1.1934999999999999E-2</v>
      </c>
      <c r="W187" s="197">
        <v>0</v>
      </c>
      <c r="X187" s="198">
        <f>W187*H187</f>
        <v>0</v>
      </c>
      <c r="Y187" s="32"/>
      <c r="Z187" s="32"/>
      <c r="AA187" s="32"/>
      <c r="AB187" s="32"/>
      <c r="AC187" s="32"/>
      <c r="AD187" s="32"/>
      <c r="AE187" s="32"/>
      <c r="AR187" s="199" t="s">
        <v>216</v>
      </c>
      <c r="AT187" s="199" t="s">
        <v>213</v>
      </c>
      <c r="AU187" s="199" t="s">
        <v>88</v>
      </c>
      <c r="AY187" s="15" t="s">
        <v>148</v>
      </c>
      <c r="BE187" s="200">
        <f>IF(O187="základní",K187,0)</f>
        <v>0</v>
      </c>
      <c r="BF187" s="200">
        <f>IF(O187="snížená",K187,0)</f>
        <v>0</v>
      </c>
      <c r="BG187" s="200">
        <f>IF(O187="zákl. přenesená",K187,0)</f>
        <v>0</v>
      </c>
      <c r="BH187" s="200">
        <f>IF(O187="sníž. přenesená",K187,0)</f>
        <v>0</v>
      </c>
      <c r="BI187" s="200">
        <f>IF(O187="nulová",K187,0)</f>
        <v>0</v>
      </c>
      <c r="BJ187" s="15" t="s">
        <v>86</v>
      </c>
      <c r="BK187" s="200">
        <f>ROUND(P187*H187,2)</f>
        <v>0</v>
      </c>
      <c r="BL187" s="15" t="s">
        <v>210</v>
      </c>
      <c r="BM187" s="199" t="s">
        <v>1350</v>
      </c>
    </row>
    <row r="188" spans="1:65" s="13" customFormat="1" ht="11.25">
      <c r="B188" s="211"/>
      <c r="C188" s="212"/>
      <c r="D188" s="213" t="s">
        <v>218</v>
      </c>
      <c r="E188" s="212"/>
      <c r="F188" s="214" t="s">
        <v>964</v>
      </c>
      <c r="G188" s="212"/>
      <c r="H188" s="215">
        <v>38.5</v>
      </c>
      <c r="I188" s="216"/>
      <c r="J188" s="216"/>
      <c r="K188" s="212"/>
      <c r="L188" s="212"/>
      <c r="M188" s="217"/>
      <c r="N188" s="218"/>
      <c r="O188" s="219"/>
      <c r="P188" s="219"/>
      <c r="Q188" s="219"/>
      <c r="R188" s="219"/>
      <c r="S188" s="219"/>
      <c r="T188" s="219"/>
      <c r="U188" s="219"/>
      <c r="V188" s="219"/>
      <c r="W188" s="219"/>
      <c r="X188" s="220"/>
      <c r="AT188" s="221" t="s">
        <v>218</v>
      </c>
      <c r="AU188" s="221" t="s">
        <v>88</v>
      </c>
      <c r="AV188" s="13" t="s">
        <v>88</v>
      </c>
      <c r="AW188" s="13" t="s">
        <v>4</v>
      </c>
      <c r="AX188" s="13" t="s">
        <v>86</v>
      </c>
      <c r="AY188" s="221" t="s">
        <v>148</v>
      </c>
    </row>
    <row r="189" spans="1:65" s="2" customFormat="1" ht="33" customHeight="1">
      <c r="A189" s="32"/>
      <c r="B189" s="33"/>
      <c r="C189" s="187" t="s">
        <v>363</v>
      </c>
      <c r="D189" s="187" t="s">
        <v>151</v>
      </c>
      <c r="E189" s="188" t="s">
        <v>221</v>
      </c>
      <c r="F189" s="189" t="s">
        <v>222</v>
      </c>
      <c r="G189" s="190" t="s">
        <v>171</v>
      </c>
      <c r="H189" s="191">
        <v>191</v>
      </c>
      <c r="I189" s="192"/>
      <c r="J189" s="192"/>
      <c r="K189" s="193">
        <f t="shared" ref="K189:K220" si="40">ROUND(P189*H189,2)</f>
        <v>0</v>
      </c>
      <c r="L189" s="189" t="s">
        <v>155</v>
      </c>
      <c r="M189" s="37"/>
      <c r="N189" s="194" t="s">
        <v>1</v>
      </c>
      <c r="O189" s="195" t="s">
        <v>41</v>
      </c>
      <c r="P189" s="196">
        <f t="shared" ref="P189:P220" si="41">I189+J189</f>
        <v>0</v>
      </c>
      <c r="Q189" s="196">
        <f t="shared" ref="Q189:Q220" si="42">ROUND(I189*H189,2)</f>
        <v>0</v>
      </c>
      <c r="R189" s="196">
        <f t="shared" ref="R189:R220" si="43">ROUND(J189*H189,2)</f>
        <v>0</v>
      </c>
      <c r="S189" s="69"/>
      <c r="T189" s="197">
        <f t="shared" ref="T189:T220" si="44">S189*H189</f>
        <v>0</v>
      </c>
      <c r="U189" s="197">
        <v>0</v>
      </c>
      <c r="V189" s="197">
        <f t="shared" ref="V189:V220" si="45">U189*H189</f>
        <v>0</v>
      </c>
      <c r="W189" s="197">
        <v>0</v>
      </c>
      <c r="X189" s="198">
        <f t="shared" ref="X189:X220" si="46">W189*H189</f>
        <v>0</v>
      </c>
      <c r="Y189" s="32"/>
      <c r="Z189" s="32"/>
      <c r="AA189" s="32"/>
      <c r="AB189" s="32"/>
      <c r="AC189" s="32"/>
      <c r="AD189" s="32"/>
      <c r="AE189" s="32"/>
      <c r="AR189" s="199" t="s">
        <v>210</v>
      </c>
      <c r="AT189" s="199" t="s">
        <v>151</v>
      </c>
      <c r="AU189" s="199" t="s">
        <v>88</v>
      </c>
      <c r="AY189" s="15" t="s">
        <v>148</v>
      </c>
      <c r="BE189" s="200">
        <f t="shared" ref="BE189:BE220" si="47">IF(O189="základní",K189,0)</f>
        <v>0</v>
      </c>
      <c r="BF189" s="200">
        <f t="shared" ref="BF189:BF220" si="48">IF(O189="snížená",K189,0)</f>
        <v>0</v>
      </c>
      <c r="BG189" s="200">
        <f t="shared" ref="BG189:BG220" si="49">IF(O189="zákl. přenesená",K189,0)</f>
        <v>0</v>
      </c>
      <c r="BH189" s="200">
        <f t="shared" ref="BH189:BH220" si="50">IF(O189="sníž. přenesená",K189,0)</f>
        <v>0</v>
      </c>
      <c r="BI189" s="200">
        <f t="shared" ref="BI189:BI220" si="51">IF(O189="nulová",K189,0)</f>
        <v>0</v>
      </c>
      <c r="BJ189" s="15" t="s">
        <v>86</v>
      </c>
      <c r="BK189" s="200">
        <f t="shared" ref="BK189:BK220" si="52">ROUND(P189*H189,2)</f>
        <v>0</v>
      </c>
      <c r="BL189" s="15" t="s">
        <v>210</v>
      </c>
      <c r="BM189" s="199" t="s">
        <v>1351</v>
      </c>
    </row>
    <row r="190" spans="1:65" s="2" customFormat="1" ht="33" customHeight="1">
      <c r="A190" s="32"/>
      <c r="B190" s="33"/>
      <c r="C190" s="187" t="s">
        <v>368</v>
      </c>
      <c r="D190" s="187" t="s">
        <v>151</v>
      </c>
      <c r="E190" s="188" t="s">
        <v>224</v>
      </c>
      <c r="F190" s="189" t="s">
        <v>225</v>
      </c>
      <c r="G190" s="190" t="s">
        <v>171</v>
      </c>
      <c r="H190" s="191">
        <v>4</v>
      </c>
      <c r="I190" s="192"/>
      <c r="J190" s="192"/>
      <c r="K190" s="193">
        <f t="shared" si="40"/>
        <v>0</v>
      </c>
      <c r="L190" s="189" t="s">
        <v>155</v>
      </c>
      <c r="M190" s="37"/>
      <c r="N190" s="194" t="s">
        <v>1</v>
      </c>
      <c r="O190" s="195" t="s">
        <v>41</v>
      </c>
      <c r="P190" s="196">
        <f t="shared" si="41"/>
        <v>0</v>
      </c>
      <c r="Q190" s="196">
        <f t="shared" si="42"/>
        <v>0</v>
      </c>
      <c r="R190" s="196">
        <f t="shared" si="43"/>
        <v>0</v>
      </c>
      <c r="S190" s="69"/>
      <c r="T190" s="197">
        <f t="shared" si="44"/>
        <v>0</v>
      </c>
      <c r="U190" s="197">
        <v>0</v>
      </c>
      <c r="V190" s="197">
        <f t="shared" si="45"/>
        <v>0</v>
      </c>
      <c r="W190" s="197">
        <v>0</v>
      </c>
      <c r="X190" s="198">
        <f t="shared" si="46"/>
        <v>0</v>
      </c>
      <c r="Y190" s="32"/>
      <c r="Z190" s="32"/>
      <c r="AA190" s="32"/>
      <c r="AB190" s="32"/>
      <c r="AC190" s="32"/>
      <c r="AD190" s="32"/>
      <c r="AE190" s="32"/>
      <c r="AR190" s="199" t="s">
        <v>210</v>
      </c>
      <c r="AT190" s="199" t="s">
        <v>151</v>
      </c>
      <c r="AU190" s="199" t="s">
        <v>88</v>
      </c>
      <c r="AY190" s="15" t="s">
        <v>148</v>
      </c>
      <c r="BE190" s="200">
        <f t="shared" si="47"/>
        <v>0</v>
      </c>
      <c r="BF190" s="200">
        <f t="shared" si="48"/>
        <v>0</v>
      </c>
      <c r="BG190" s="200">
        <f t="shared" si="49"/>
        <v>0</v>
      </c>
      <c r="BH190" s="200">
        <f t="shared" si="50"/>
        <v>0</v>
      </c>
      <c r="BI190" s="200">
        <f t="shared" si="51"/>
        <v>0</v>
      </c>
      <c r="BJ190" s="15" t="s">
        <v>86</v>
      </c>
      <c r="BK190" s="200">
        <f t="shared" si="52"/>
        <v>0</v>
      </c>
      <c r="BL190" s="15" t="s">
        <v>210</v>
      </c>
      <c r="BM190" s="199" t="s">
        <v>1352</v>
      </c>
    </row>
    <row r="191" spans="1:65" s="2" customFormat="1" ht="33" customHeight="1">
      <c r="A191" s="32"/>
      <c r="B191" s="33"/>
      <c r="C191" s="187" t="s">
        <v>373</v>
      </c>
      <c r="D191" s="187" t="s">
        <v>151</v>
      </c>
      <c r="E191" s="188" t="s">
        <v>231</v>
      </c>
      <c r="F191" s="189" t="s">
        <v>232</v>
      </c>
      <c r="G191" s="190" t="s">
        <v>171</v>
      </c>
      <c r="H191" s="191">
        <v>1</v>
      </c>
      <c r="I191" s="192"/>
      <c r="J191" s="192"/>
      <c r="K191" s="193">
        <f t="shared" si="40"/>
        <v>0</v>
      </c>
      <c r="L191" s="189" t="s">
        <v>155</v>
      </c>
      <c r="M191" s="37"/>
      <c r="N191" s="194" t="s">
        <v>1</v>
      </c>
      <c r="O191" s="195" t="s">
        <v>41</v>
      </c>
      <c r="P191" s="196">
        <f t="shared" si="41"/>
        <v>0</v>
      </c>
      <c r="Q191" s="196">
        <f t="shared" si="42"/>
        <v>0</v>
      </c>
      <c r="R191" s="196">
        <f t="shared" si="43"/>
        <v>0</v>
      </c>
      <c r="S191" s="69"/>
      <c r="T191" s="197">
        <f t="shared" si="44"/>
        <v>0</v>
      </c>
      <c r="U191" s="197">
        <v>0</v>
      </c>
      <c r="V191" s="197">
        <f t="shared" si="45"/>
        <v>0</v>
      </c>
      <c r="W191" s="197">
        <v>0</v>
      </c>
      <c r="X191" s="198">
        <f t="shared" si="46"/>
        <v>0</v>
      </c>
      <c r="Y191" s="32"/>
      <c r="Z191" s="32"/>
      <c r="AA191" s="32"/>
      <c r="AB191" s="32"/>
      <c r="AC191" s="32"/>
      <c r="AD191" s="32"/>
      <c r="AE191" s="32"/>
      <c r="AR191" s="199" t="s">
        <v>210</v>
      </c>
      <c r="AT191" s="199" t="s">
        <v>151</v>
      </c>
      <c r="AU191" s="199" t="s">
        <v>88</v>
      </c>
      <c r="AY191" s="15" t="s">
        <v>148</v>
      </c>
      <c r="BE191" s="200">
        <f t="shared" si="47"/>
        <v>0</v>
      </c>
      <c r="BF191" s="200">
        <f t="shared" si="48"/>
        <v>0</v>
      </c>
      <c r="BG191" s="200">
        <f t="shared" si="49"/>
        <v>0</v>
      </c>
      <c r="BH191" s="200">
        <f t="shared" si="50"/>
        <v>0</v>
      </c>
      <c r="BI191" s="200">
        <f t="shared" si="51"/>
        <v>0</v>
      </c>
      <c r="BJ191" s="15" t="s">
        <v>86</v>
      </c>
      <c r="BK191" s="200">
        <f t="shared" si="52"/>
        <v>0</v>
      </c>
      <c r="BL191" s="15" t="s">
        <v>210</v>
      </c>
      <c r="BM191" s="199" t="s">
        <v>1353</v>
      </c>
    </row>
    <row r="192" spans="1:65" s="2" customFormat="1" ht="16.5" customHeight="1">
      <c r="A192" s="32"/>
      <c r="B192" s="33"/>
      <c r="C192" s="201" t="s">
        <v>377</v>
      </c>
      <c r="D192" s="201" t="s">
        <v>213</v>
      </c>
      <c r="E192" s="202" t="s">
        <v>1354</v>
      </c>
      <c r="F192" s="203" t="s">
        <v>1355</v>
      </c>
      <c r="G192" s="204" t="s">
        <v>171</v>
      </c>
      <c r="H192" s="205">
        <v>1</v>
      </c>
      <c r="I192" s="206"/>
      <c r="J192" s="207"/>
      <c r="K192" s="208">
        <f t="shared" si="40"/>
        <v>0</v>
      </c>
      <c r="L192" s="203" t="s">
        <v>1</v>
      </c>
      <c r="M192" s="209"/>
      <c r="N192" s="210" t="s">
        <v>1</v>
      </c>
      <c r="O192" s="195" t="s">
        <v>41</v>
      </c>
      <c r="P192" s="196">
        <f t="shared" si="41"/>
        <v>0</v>
      </c>
      <c r="Q192" s="196">
        <f t="shared" si="42"/>
        <v>0</v>
      </c>
      <c r="R192" s="196">
        <f t="shared" si="43"/>
        <v>0</v>
      </c>
      <c r="S192" s="69"/>
      <c r="T192" s="197">
        <f t="shared" si="44"/>
        <v>0</v>
      </c>
      <c r="U192" s="197">
        <v>0</v>
      </c>
      <c r="V192" s="197">
        <f t="shared" si="45"/>
        <v>0</v>
      </c>
      <c r="W192" s="197">
        <v>0</v>
      </c>
      <c r="X192" s="198">
        <f t="shared" si="46"/>
        <v>0</v>
      </c>
      <c r="Y192" s="32"/>
      <c r="Z192" s="32"/>
      <c r="AA192" s="32"/>
      <c r="AB192" s="32"/>
      <c r="AC192" s="32"/>
      <c r="AD192" s="32"/>
      <c r="AE192" s="32"/>
      <c r="AR192" s="199" t="s">
        <v>216</v>
      </c>
      <c r="AT192" s="199" t="s">
        <v>213</v>
      </c>
      <c r="AU192" s="199" t="s">
        <v>88</v>
      </c>
      <c r="AY192" s="15" t="s">
        <v>148</v>
      </c>
      <c r="BE192" s="200">
        <f t="shared" si="47"/>
        <v>0</v>
      </c>
      <c r="BF192" s="200">
        <f t="shared" si="48"/>
        <v>0</v>
      </c>
      <c r="BG192" s="200">
        <f t="shared" si="49"/>
        <v>0</v>
      </c>
      <c r="BH192" s="200">
        <f t="shared" si="50"/>
        <v>0</v>
      </c>
      <c r="BI192" s="200">
        <f t="shared" si="51"/>
        <v>0</v>
      </c>
      <c r="BJ192" s="15" t="s">
        <v>86</v>
      </c>
      <c r="BK192" s="200">
        <f t="shared" si="52"/>
        <v>0</v>
      </c>
      <c r="BL192" s="15" t="s">
        <v>210</v>
      </c>
      <c r="BM192" s="199" t="s">
        <v>1356</v>
      </c>
    </row>
    <row r="193" spans="1:65" s="2" customFormat="1" ht="33" customHeight="1">
      <c r="A193" s="32"/>
      <c r="B193" s="33"/>
      <c r="C193" s="187" t="s">
        <v>381</v>
      </c>
      <c r="D193" s="187" t="s">
        <v>151</v>
      </c>
      <c r="E193" s="188" t="s">
        <v>374</v>
      </c>
      <c r="F193" s="189" t="s">
        <v>375</v>
      </c>
      <c r="G193" s="190" t="s">
        <v>171</v>
      </c>
      <c r="H193" s="191">
        <v>1</v>
      </c>
      <c r="I193" s="192"/>
      <c r="J193" s="192"/>
      <c r="K193" s="193">
        <f t="shared" si="40"/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si="41"/>
        <v>0</v>
      </c>
      <c r="Q193" s="196">
        <f t="shared" si="42"/>
        <v>0</v>
      </c>
      <c r="R193" s="196">
        <f t="shared" si="43"/>
        <v>0</v>
      </c>
      <c r="S193" s="69"/>
      <c r="T193" s="197">
        <f t="shared" si="44"/>
        <v>0</v>
      </c>
      <c r="U193" s="197">
        <v>0</v>
      </c>
      <c r="V193" s="197">
        <f t="shared" si="45"/>
        <v>0</v>
      </c>
      <c r="W193" s="197">
        <v>0</v>
      </c>
      <c r="X193" s="198">
        <f t="shared" si="46"/>
        <v>0</v>
      </c>
      <c r="Y193" s="32"/>
      <c r="Z193" s="32"/>
      <c r="AA193" s="32"/>
      <c r="AB193" s="32"/>
      <c r="AC193" s="32"/>
      <c r="AD193" s="32"/>
      <c r="AE193" s="32"/>
      <c r="AR193" s="199" t="s">
        <v>210</v>
      </c>
      <c r="AT193" s="199" t="s">
        <v>151</v>
      </c>
      <c r="AU193" s="199" t="s">
        <v>88</v>
      </c>
      <c r="AY193" s="15" t="s">
        <v>148</v>
      </c>
      <c r="BE193" s="200">
        <f t="shared" si="47"/>
        <v>0</v>
      </c>
      <c r="BF193" s="200">
        <f t="shared" si="48"/>
        <v>0</v>
      </c>
      <c r="BG193" s="200">
        <f t="shared" si="49"/>
        <v>0</v>
      </c>
      <c r="BH193" s="200">
        <f t="shared" si="50"/>
        <v>0</v>
      </c>
      <c r="BI193" s="200">
        <f t="shared" si="51"/>
        <v>0</v>
      </c>
      <c r="BJ193" s="15" t="s">
        <v>86</v>
      </c>
      <c r="BK193" s="200">
        <f t="shared" si="52"/>
        <v>0</v>
      </c>
      <c r="BL193" s="15" t="s">
        <v>210</v>
      </c>
      <c r="BM193" s="199" t="s">
        <v>1357</v>
      </c>
    </row>
    <row r="194" spans="1:65" s="2" customFormat="1" ht="16.5" customHeight="1">
      <c r="A194" s="32"/>
      <c r="B194" s="33"/>
      <c r="C194" s="201" t="s">
        <v>385</v>
      </c>
      <c r="D194" s="201" t="s">
        <v>213</v>
      </c>
      <c r="E194" s="202" t="s">
        <v>378</v>
      </c>
      <c r="F194" s="203" t="s">
        <v>379</v>
      </c>
      <c r="G194" s="204" t="s">
        <v>171</v>
      </c>
      <c r="H194" s="205">
        <v>1</v>
      </c>
      <c r="I194" s="206"/>
      <c r="J194" s="207"/>
      <c r="K194" s="208">
        <f t="shared" si="40"/>
        <v>0</v>
      </c>
      <c r="L194" s="203" t="s">
        <v>1</v>
      </c>
      <c r="M194" s="209"/>
      <c r="N194" s="210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216</v>
      </c>
      <c r="AT194" s="199" t="s">
        <v>213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210</v>
      </c>
      <c r="BM194" s="199" t="s">
        <v>1358</v>
      </c>
    </row>
    <row r="195" spans="1:65" s="2" customFormat="1" ht="49.15" customHeight="1">
      <c r="A195" s="32"/>
      <c r="B195" s="33"/>
      <c r="C195" s="187" t="s">
        <v>389</v>
      </c>
      <c r="D195" s="187" t="s">
        <v>151</v>
      </c>
      <c r="E195" s="188" t="s">
        <v>382</v>
      </c>
      <c r="F195" s="189" t="s">
        <v>383</v>
      </c>
      <c r="G195" s="190" t="s">
        <v>171</v>
      </c>
      <c r="H195" s="191">
        <v>19</v>
      </c>
      <c r="I195" s="192"/>
      <c r="J195" s="192"/>
      <c r="K195" s="193">
        <f t="shared" si="40"/>
        <v>0</v>
      </c>
      <c r="L195" s="189" t="s">
        <v>155</v>
      </c>
      <c r="M195" s="37"/>
      <c r="N195" s="194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210</v>
      </c>
      <c r="AT195" s="199" t="s">
        <v>151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210</v>
      </c>
      <c r="BM195" s="199" t="s">
        <v>1359</v>
      </c>
    </row>
    <row r="196" spans="1:65" s="2" customFormat="1" ht="16.5" customHeight="1">
      <c r="A196" s="32"/>
      <c r="B196" s="33"/>
      <c r="C196" s="201" t="s">
        <v>393</v>
      </c>
      <c r="D196" s="201" t="s">
        <v>213</v>
      </c>
      <c r="E196" s="202" t="s">
        <v>386</v>
      </c>
      <c r="F196" s="203" t="s">
        <v>387</v>
      </c>
      <c r="G196" s="204" t="s">
        <v>171</v>
      </c>
      <c r="H196" s="205">
        <v>19</v>
      </c>
      <c r="I196" s="206"/>
      <c r="J196" s="207"/>
      <c r="K196" s="208">
        <f t="shared" si="40"/>
        <v>0</v>
      </c>
      <c r="L196" s="203" t="s">
        <v>1</v>
      </c>
      <c r="M196" s="209"/>
      <c r="N196" s="210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1.1E-4</v>
      </c>
      <c r="V196" s="197">
        <f t="shared" si="45"/>
        <v>2.0900000000000003E-3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216</v>
      </c>
      <c r="AT196" s="199" t="s">
        <v>213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210</v>
      </c>
      <c r="BM196" s="199" t="s">
        <v>1360</v>
      </c>
    </row>
    <row r="197" spans="1:65" s="2" customFormat="1" ht="49.15" customHeight="1">
      <c r="A197" s="32"/>
      <c r="B197" s="33"/>
      <c r="C197" s="187" t="s">
        <v>397</v>
      </c>
      <c r="D197" s="187" t="s">
        <v>151</v>
      </c>
      <c r="E197" s="188" t="s">
        <v>390</v>
      </c>
      <c r="F197" s="189" t="s">
        <v>391</v>
      </c>
      <c r="G197" s="190" t="s">
        <v>171</v>
      </c>
      <c r="H197" s="191">
        <v>7</v>
      </c>
      <c r="I197" s="192"/>
      <c r="J197" s="192"/>
      <c r="K197" s="193">
        <f t="shared" si="40"/>
        <v>0</v>
      </c>
      <c r="L197" s="189" t="s">
        <v>155</v>
      </c>
      <c r="M197" s="37"/>
      <c r="N197" s="194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0</v>
      </c>
      <c r="V197" s="197">
        <f t="shared" si="45"/>
        <v>0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210</v>
      </c>
      <c r="AT197" s="199" t="s">
        <v>151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210</v>
      </c>
      <c r="BM197" s="199" t="s">
        <v>1361</v>
      </c>
    </row>
    <row r="198" spans="1:65" s="2" customFormat="1" ht="16.5" customHeight="1">
      <c r="A198" s="32"/>
      <c r="B198" s="33"/>
      <c r="C198" s="201" t="s">
        <v>401</v>
      </c>
      <c r="D198" s="201" t="s">
        <v>213</v>
      </c>
      <c r="E198" s="202" t="s">
        <v>394</v>
      </c>
      <c r="F198" s="203" t="s">
        <v>395</v>
      </c>
      <c r="G198" s="204" t="s">
        <v>171</v>
      </c>
      <c r="H198" s="205">
        <v>7</v>
      </c>
      <c r="I198" s="206"/>
      <c r="J198" s="207"/>
      <c r="K198" s="208">
        <f t="shared" si="40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1.2E-4</v>
      </c>
      <c r="V198" s="197">
        <f t="shared" si="45"/>
        <v>8.4000000000000003E-4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216</v>
      </c>
      <c r="AT198" s="199" t="s">
        <v>213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210</v>
      </c>
      <c r="BM198" s="199" t="s">
        <v>1362</v>
      </c>
    </row>
    <row r="199" spans="1:65" s="2" customFormat="1" ht="49.15" customHeight="1">
      <c r="A199" s="32"/>
      <c r="B199" s="33"/>
      <c r="C199" s="187" t="s">
        <v>405</v>
      </c>
      <c r="D199" s="187" t="s">
        <v>151</v>
      </c>
      <c r="E199" s="188" t="s">
        <v>398</v>
      </c>
      <c r="F199" s="189" t="s">
        <v>399</v>
      </c>
      <c r="G199" s="190" t="s">
        <v>171</v>
      </c>
      <c r="H199" s="191">
        <v>2</v>
      </c>
      <c r="I199" s="192"/>
      <c r="J199" s="192"/>
      <c r="K199" s="193">
        <f t="shared" si="40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0</v>
      </c>
      <c r="V199" s="197">
        <f t="shared" si="45"/>
        <v>0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210</v>
      </c>
      <c r="AT199" s="199" t="s">
        <v>151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210</v>
      </c>
      <c r="BM199" s="199" t="s">
        <v>1363</v>
      </c>
    </row>
    <row r="200" spans="1:65" s="2" customFormat="1" ht="16.5" customHeight="1">
      <c r="A200" s="32"/>
      <c r="B200" s="33"/>
      <c r="C200" s="201" t="s">
        <v>409</v>
      </c>
      <c r="D200" s="201" t="s">
        <v>213</v>
      </c>
      <c r="E200" s="202" t="s">
        <v>402</v>
      </c>
      <c r="F200" s="203" t="s">
        <v>403</v>
      </c>
      <c r="G200" s="204" t="s">
        <v>171</v>
      </c>
      <c r="H200" s="205">
        <v>2</v>
      </c>
      <c r="I200" s="206"/>
      <c r="J200" s="207"/>
      <c r="K200" s="208">
        <f t="shared" si="40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1.2E-4</v>
      </c>
      <c r="V200" s="197">
        <f t="shared" si="45"/>
        <v>2.4000000000000001E-4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216</v>
      </c>
      <c r="AT200" s="199" t="s">
        <v>213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210</v>
      </c>
      <c r="BM200" s="199" t="s">
        <v>1364</v>
      </c>
    </row>
    <row r="201" spans="1:65" s="2" customFormat="1" ht="24.2" customHeight="1">
      <c r="A201" s="32"/>
      <c r="B201" s="33"/>
      <c r="C201" s="187" t="s">
        <v>413</v>
      </c>
      <c r="D201" s="187" t="s">
        <v>151</v>
      </c>
      <c r="E201" s="188" t="s">
        <v>406</v>
      </c>
      <c r="F201" s="189" t="s">
        <v>407</v>
      </c>
      <c r="G201" s="190" t="s">
        <v>171</v>
      </c>
      <c r="H201" s="191">
        <v>2</v>
      </c>
      <c r="I201" s="192"/>
      <c r="J201" s="192"/>
      <c r="K201" s="193">
        <f t="shared" si="40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0</v>
      </c>
      <c r="V201" s="197">
        <f t="shared" si="45"/>
        <v>0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210</v>
      </c>
      <c r="AT201" s="199" t="s">
        <v>151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210</v>
      </c>
      <c r="BM201" s="199" t="s">
        <v>1365</v>
      </c>
    </row>
    <row r="202" spans="1:65" s="2" customFormat="1" ht="44.25" customHeight="1">
      <c r="A202" s="32"/>
      <c r="B202" s="33"/>
      <c r="C202" s="201" t="s">
        <v>417</v>
      </c>
      <c r="D202" s="201" t="s">
        <v>213</v>
      </c>
      <c r="E202" s="202" t="s">
        <v>410</v>
      </c>
      <c r="F202" s="203" t="s">
        <v>411</v>
      </c>
      <c r="G202" s="204" t="s">
        <v>171</v>
      </c>
      <c r="H202" s="205">
        <v>1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3.2000000000000003E-4</v>
      </c>
      <c r="V202" s="197">
        <f t="shared" si="45"/>
        <v>3.2000000000000003E-4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210</v>
      </c>
      <c r="BM202" s="199" t="s">
        <v>1366</v>
      </c>
    </row>
    <row r="203" spans="1:65" s="2" customFormat="1" ht="49.15" customHeight="1">
      <c r="A203" s="32"/>
      <c r="B203" s="33"/>
      <c r="C203" s="201" t="s">
        <v>167</v>
      </c>
      <c r="D203" s="201" t="s">
        <v>213</v>
      </c>
      <c r="E203" s="202" t="s">
        <v>414</v>
      </c>
      <c r="F203" s="203" t="s">
        <v>415</v>
      </c>
      <c r="G203" s="204" t="s">
        <v>171</v>
      </c>
      <c r="H203" s="205">
        <v>1</v>
      </c>
      <c r="I203" s="206"/>
      <c r="J203" s="207"/>
      <c r="K203" s="208">
        <f t="shared" si="40"/>
        <v>0</v>
      </c>
      <c r="L203" s="203" t="s">
        <v>1</v>
      </c>
      <c r="M203" s="209"/>
      <c r="N203" s="210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3.2000000000000003E-4</v>
      </c>
      <c r="V203" s="197">
        <f t="shared" si="45"/>
        <v>3.2000000000000003E-4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216</v>
      </c>
      <c r="AT203" s="199" t="s">
        <v>213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210</v>
      </c>
      <c r="BM203" s="199" t="s">
        <v>1367</v>
      </c>
    </row>
    <row r="204" spans="1:65" s="2" customFormat="1" ht="49.15" customHeight="1">
      <c r="A204" s="32"/>
      <c r="B204" s="33"/>
      <c r="C204" s="187" t="s">
        <v>425</v>
      </c>
      <c r="D204" s="187" t="s">
        <v>151</v>
      </c>
      <c r="E204" s="188" t="s">
        <v>418</v>
      </c>
      <c r="F204" s="189" t="s">
        <v>419</v>
      </c>
      <c r="G204" s="190" t="s">
        <v>171</v>
      </c>
      <c r="H204" s="191">
        <v>138</v>
      </c>
      <c r="I204" s="192"/>
      <c r="J204" s="192"/>
      <c r="K204" s="193">
        <f t="shared" si="40"/>
        <v>0</v>
      </c>
      <c r="L204" s="189" t="s">
        <v>155</v>
      </c>
      <c r="M204" s="37"/>
      <c r="N204" s="194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210</v>
      </c>
      <c r="AT204" s="199" t="s">
        <v>151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210</v>
      </c>
      <c r="BM204" s="199" t="s">
        <v>1368</v>
      </c>
    </row>
    <row r="205" spans="1:65" s="2" customFormat="1" ht="16.5" customHeight="1">
      <c r="A205" s="32"/>
      <c r="B205" s="33"/>
      <c r="C205" s="201" t="s">
        <v>429</v>
      </c>
      <c r="D205" s="201" t="s">
        <v>213</v>
      </c>
      <c r="E205" s="202" t="s">
        <v>421</v>
      </c>
      <c r="F205" s="203" t="s">
        <v>1369</v>
      </c>
      <c r="G205" s="204" t="s">
        <v>171</v>
      </c>
      <c r="H205" s="205">
        <v>116</v>
      </c>
      <c r="I205" s="206"/>
      <c r="J205" s="207"/>
      <c r="K205" s="208">
        <f t="shared" si="40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423</v>
      </c>
      <c r="AT205" s="199" t="s">
        <v>213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423</v>
      </c>
      <c r="BM205" s="199" t="s">
        <v>1370</v>
      </c>
    </row>
    <row r="206" spans="1:65" s="2" customFormat="1" ht="33" customHeight="1">
      <c r="A206" s="32"/>
      <c r="B206" s="33"/>
      <c r="C206" s="201" t="s">
        <v>433</v>
      </c>
      <c r="D206" s="201" t="s">
        <v>213</v>
      </c>
      <c r="E206" s="202" t="s">
        <v>426</v>
      </c>
      <c r="F206" s="203" t="s">
        <v>1371</v>
      </c>
      <c r="G206" s="204" t="s">
        <v>171</v>
      </c>
      <c r="H206" s="205">
        <v>22</v>
      </c>
      <c r="I206" s="206"/>
      <c r="J206" s="207"/>
      <c r="K206" s="208">
        <f t="shared" si="40"/>
        <v>0</v>
      </c>
      <c r="L206" s="203" t="s">
        <v>1</v>
      </c>
      <c r="M206" s="209"/>
      <c r="N206" s="210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423</v>
      </c>
      <c r="AT206" s="199" t="s">
        <v>213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423</v>
      </c>
      <c r="BM206" s="199" t="s">
        <v>1372</v>
      </c>
    </row>
    <row r="207" spans="1:65" s="2" customFormat="1" ht="49.15" customHeight="1">
      <c r="A207" s="32"/>
      <c r="B207" s="33"/>
      <c r="C207" s="187" t="s">
        <v>437</v>
      </c>
      <c r="D207" s="187" t="s">
        <v>151</v>
      </c>
      <c r="E207" s="188" t="s">
        <v>430</v>
      </c>
      <c r="F207" s="189" t="s">
        <v>431</v>
      </c>
      <c r="G207" s="190" t="s">
        <v>171</v>
      </c>
      <c r="H207" s="191">
        <v>22</v>
      </c>
      <c r="I207" s="192"/>
      <c r="J207" s="192"/>
      <c r="K207" s="193">
        <f t="shared" si="40"/>
        <v>0</v>
      </c>
      <c r="L207" s="189" t="s">
        <v>155</v>
      </c>
      <c r="M207" s="37"/>
      <c r="N207" s="194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210</v>
      </c>
      <c r="AT207" s="199" t="s">
        <v>151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210</v>
      </c>
      <c r="BM207" s="199" t="s">
        <v>1373</v>
      </c>
    </row>
    <row r="208" spans="1:65" s="2" customFormat="1" ht="24.2" customHeight="1">
      <c r="A208" s="32"/>
      <c r="B208" s="33"/>
      <c r="C208" s="201" t="s">
        <v>441</v>
      </c>
      <c r="D208" s="201" t="s">
        <v>213</v>
      </c>
      <c r="E208" s="202" t="s">
        <v>434</v>
      </c>
      <c r="F208" s="203" t="s">
        <v>985</v>
      </c>
      <c r="G208" s="204" t="s">
        <v>171</v>
      </c>
      <c r="H208" s="205">
        <v>22</v>
      </c>
      <c r="I208" s="206"/>
      <c r="J208" s="207"/>
      <c r="K208" s="208">
        <f t="shared" si="40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0</v>
      </c>
      <c r="V208" s="197">
        <f t="shared" si="45"/>
        <v>0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216</v>
      </c>
      <c r="AT208" s="199" t="s">
        <v>213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210</v>
      </c>
      <c r="BM208" s="199" t="s">
        <v>1374</v>
      </c>
    </row>
    <row r="209" spans="1:65" s="2" customFormat="1" ht="49.15" customHeight="1">
      <c r="A209" s="32"/>
      <c r="B209" s="33"/>
      <c r="C209" s="187" t="s">
        <v>445</v>
      </c>
      <c r="D209" s="187" t="s">
        <v>151</v>
      </c>
      <c r="E209" s="188" t="s">
        <v>811</v>
      </c>
      <c r="F209" s="189" t="s">
        <v>812</v>
      </c>
      <c r="G209" s="190" t="s">
        <v>171</v>
      </c>
      <c r="H209" s="191">
        <v>6</v>
      </c>
      <c r="I209" s="192"/>
      <c r="J209" s="192"/>
      <c r="K209" s="193">
        <f t="shared" si="40"/>
        <v>0</v>
      </c>
      <c r="L209" s="189" t="s">
        <v>155</v>
      </c>
      <c r="M209" s="37"/>
      <c r="N209" s="194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210</v>
      </c>
      <c r="AT209" s="199" t="s">
        <v>151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210</v>
      </c>
      <c r="BM209" s="199" t="s">
        <v>1375</v>
      </c>
    </row>
    <row r="210" spans="1:65" s="2" customFormat="1" ht="24.2" customHeight="1">
      <c r="A210" s="32"/>
      <c r="B210" s="33"/>
      <c r="C210" s="201" t="s">
        <v>449</v>
      </c>
      <c r="D210" s="201" t="s">
        <v>213</v>
      </c>
      <c r="E210" s="202" t="s">
        <v>814</v>
      </c>
      <c r="F210" s="203" t="s">
        <v>815</v>
      </c>
      <c r="G210" s="204" t="s">
        <v>171</v>
      </c>
      <c r="H210" s="205">
        <v>6</v>
      </c>
      <c r="I210" s="206"/>
      <c r="J210" s="207"/>
      <c r="K210" s="208">
        <f t="shared" si="40"/>
        <v>0</v>
      </c>
      <c r="L210" s="203" t="s">
        <v>1</v>
      </c>
      <c r="M210" s="209"/>
      <c r="N210" s="210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216</v>
      </c>
      <c r="AT210" s="199" t="s">
        <v>213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210</v>
      </c>
      <c r="BM210" s="199" t="s">
        <v>1376</v>
      </c>
    </row>
    <row r="211" spans="1:65" s="2" customFormat="1" ht="49.15" customHeight="1">
      <c r="A211" s="32"/>
      <c r="B211" s="33"/>
      <c r="C211" s="187" t="s">
        <v>453</v>
      </c>
      <c r="D211" s="187" t="s">
        <v>151</v>
      </c>
      <c r="E211" s="188" t="s">
        <v>438</v>
      </c>
      <c r="F211" s="189" t="s">
        <v>439</v>
      </c>
      <c r="G211" s="190" t="s">
        <v>171</v>
      </c>
      <c r="H211" s="191">
        <v>4</v>
      </c>
      <c r="I211" s="192"/>
      <c r="J211" s="192"/>
      <c r="K211" s="193">
        <f t="shared" si="40"/>
        <v>0</v>
      </c>
      <c r="L211" s="189" t="s">
        <v>155</v>
      </c>
      <c r="M211" s="37"/>
      <c r="N211" s="194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210</v>
      </c>
      <c r="AT211" s="199" t="s">
        <v>151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210</v>
      </c>
      <c r="BM211" s="199" t="s">
        <v>1377</v>
      </c>
    </row>
    <row r="212" spans="1:65" s="2" customFormat="1" ht="24.2" customHeight="1">
      <c r="A212" s="32"/>
      <c r="B212" s="33"/>
      <c r="C212" s="201" t="s">
        <v>457</v>
      </c>
      <c r="D212" s="201" t="s">
        <v>213</v>
      </c>
      <c r="E212" s="202" t="s">
        <v>442</v>
      </c>
      <c r="F212" s="203" t="s">
        <v>1125</v>
      </c>
      <c r="G212" s="204" t="s">
        <v>171</v>
      </c>
      <c r="H212" s="205">
        <v>4</v>
      </c>
      <c r="I212" s="206"/>
      <c r="J212" s="207"/>
      <c r="K212" s="208">
        <f t="shared" si="40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6.9999999999999994E-5</v>
      </c>
      <c r="V212" s="197">
        <f t="shared" si="45"/>
        <v>2.7999999999999998E-4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216</v>
      </c>
      <c r="AT212" s="199" t="s">
        <v>213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210</v>
      </c>
      <c r="BM212" s="199" t="s">
        <v>1378</v>
      </c>
    </row>
    <row r="213" spans="1:65" s="2" customFormat="1" ht="16.5" customHeight="1">
      <c r="A213" s="32"/>
      <c r="B213" s="33"/>
      <c r="C213" s="201" t="s">
        <v>461</v>
      </c>
      <c r="D213" s="201" t="s">
        <v>213</v>
      </c>
      <c r="E213" s="202" t="s">
        <v>446</v>
      </c>
      <c r="F213" s="203" t="s">
        <v>1379</v>
      </c>
      <c r="G213" s="204" t="s">
        <v>171</v>
      </c>
      <c r="H213" s="205">
        <v>4</v>
      </c>
      <c r="I213" s="206"/>
      <c r="J213" s="207"/>
      <c r="K213" s="208">
        <f t="shared" si="40"/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216</v>
      </c>
      <c r="AT213" s="199" t="s">
        <v>213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210</v>
      </c>
      <c r="BM213" s="199" t="s">
        <v>1380</v>
      </c>
    </row>
    <row r="214" spans="1:65" s="2" customFormat="1" ht="37.9" customHeight="1">
      <c r="A214" s="32"/>
      <c r="B214" s="33"/>
      <c r="C214" s="187" t="s">
        <v>465</v>
      </c>
      <c r="D214" s="187" t="s">
        <v>151</v>
      </c>
      <c r="E214" s="188" t="s">
        <v>450</v>
      </c>
      <c r="F214" s="189" t="s">
        <v>451</v>
      </c>
      <c r="G214" s="190" t="s">
        <v>171</v>
      </c>
      <c r="H214" s="191">
        <v>4</v>
      </c>
      <c r="I214" s="192"/>
      <c r="J214" s="192"/>
      <c r="K214" s="193">
        <f t="shared" si="40"/>
        <v>0</v>
      </c>
      <c r="L214" s="189" t="s">
        <v>155</v>
      </c>
      <c r="M214" s="37"/>
      <c r="N214" s="194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210</v>
      </c>
      <c r="AT214" s="199" t="s">
        <v>151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1381</v>
      </c>
    </row>
    <row r="215" spans="1:65" s="2" customFormat="1" ht="16.5" customHeight="1">
      <c r="A215" s="32"/>
      <c r="B215" s="33"/>
      <c r="C215" s="201" t="s">
        <v>470</v>
      </c>
      <c r="D215" s="201" t="s">
        <v>213</v>
      </c>
      <c r="E215" s="202" t="s">
        <v>454</v>
      </c>
      <c r="F215" s="203" t="s">
        <v>1382</v>
      </c>
      <c r="G215" s="204" t="s">
        <v>171</v>
      </c>
      <c r="H215" s="205">
        <v>4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1383</v>
      </c>
    </row>
    <row r="216" spans="1:65" s="2" customFormat="1" ht="37.9" customHeight="1">
      <c r="A216" s="32"/>
      <c r="B216" s="33"/>
      <c r="C216" s="187" t="s">
        <v>474</v>
      </c>
      <c r="D216" s="187" t="s">
        <v>151</v>
      </c>
      <c r="E216" s="188" t="s">
        <v>466</v>
      </c>
      <c r="F216" s="189" t="s">
        <v>467</v>
      </c>
      <c r="G216" s="190" t="s">
        <v>171</v>
      </c>
      <c r="H216" s="191">
        <v>15</v>
      </c>
      <c r="I216" s="192"/>
      <c r="J216" s="192"/>
      <c r="K216" s="193">
        <f t="shared" si="40"/>
        <v>0</v>
      </c>
      <c r="L216" s="189" t="s">
        <v>468</v>
      </c>
      <c r="M216" s="37"/>
      <c r="N216" s="194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156</v>
      </c>
      <c r="AT216" s="199" t="s">
        <v>151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156</v>
      </c>
      <c r="BM216" s="199" t="s">
        <v>1384</v>
      </c>
    </row>
    <row r="217" spans="1:65" s="2" customFormat="1" ht="24.2" customHeight="1">
      <c r="A217" s="32"/>
      <c r="B217" s="33"/>
      <c r="C217" s="201" t="s">
        <v>478</v>
      </c>
      <c r="D217" s="201" t="s">
        <v>213</v>
      </c>
      <c r="E217" s="202" t="s">
        <v>471</v>
      </c>
      <c r="F217" s="203" t="s">
        <v>1385</v>
      </c>
      <c r="G217" s="204" t="s">
        <v>171</v>
      </c>
      <c r="H217" s="205">
        <v>15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184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156</v>
      </c>
      <c r="BM217" s="199" t="s">
        <v>1386</v>
      </c>
    </row>
    <row r="218" spans="1:65" s="2" customFormat="1" ht="37.9" customHeight="1">
      <c r="A218" s="32"/>
      <c r="B218" s="33"/>
      <c r="C218" s="187" t="s">
        <v>482</v>
      </c>
      <c r="D218" s="187" t="s">
        <v>151</v>
      </c>
      <c r="E218" s="188" t="s">
        <v>246</v>
      </c>
      <c r="F218" s="189" t="s">
        <v>247</v>
      </c>
      <c r="G218" s="190" t="s">
        <v>171</v>
      </c>
      <c r="H218" s="191">
        <v>35</v>
      </c>
      <c r="I218" s="192"/>
      <c r="J218" s="192"/>
      <c r="K218" s="193">
        <f t="shared" si="40"/>
        <v>0</v>
      </c>
      <c r="L218" s="189" t="s">
        <v>155</v>
      </c>
      <c r="M218" s="37"/>
      <c r="N218" s="194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1.2999999999999999E-3</v>
      </c>
      <c r="X218" s="198">
        <f t="shared" si="46"/>
        <v>4.5499999999999999E-2</v>
      </c>
      <c r="Y218" s="32"/>
      <c r="Z218" s="32"/>
      <c r="AA218" s="32"/>
      <c r="AB218" s="32"/>
      <c r="AC218" s="32"/>
      <c r="AD218" s="32"/>
      <c r="AE218" s="32"/>
      <c r="AR218" s="199" t="s">
        <v>210</v>
      </c>
      <c r="AT218" s="199" t="s">
        <v>151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1387</v>
      </c>
    </row>
    <row r="219" spans="1:65" s="2" customFormat="1" ht="49.15" customHeight="1">
      <c r="A219" s="32"/>
      <c r="B219" s="33"/>
      <c r="C219" s="187" t="s">
        <v>486</v>
      </c>
      <c r="D219" s="187" t="s">
        <v>151</v>
      </c>
      <c r="E219" s="188" t="s">
        <v>491</v>
      </c>
      <c r="F219" s="189" t="s">
        <v>492</v>
      </c>
      <c r="G219" s="190" t="s">
        <v>171</v>
      </c>
      <c r="H219" s="191">
        <v>56</v>
      </c>
      <c r="I219" s="192"/>
      <c r="J219" s="192"/>
      <c r="K219" s="193">
        <f t="shared" si="40"/>
        <v>0</v>
      </c>
      <c r="L219" s="189" t="s">
        <v>155</v>
      </c>
      <c r="M219" s="37"/>
      <c r="N219" s="194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210</v>
      </c>
      <c r="AT219" s="199" t="s">
        <v>151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1388</v>
      </c>
    </row>
    <row r="220" spans="1:65" s="2" customFormat="1" ht="16.5" customHeight="1">
      <c r="A220" s="32"/>
      <c r="B220" s="33"/>
      <c r="C220" s="201" t="s">
        <v>490</v>
      </c>
      <c r="D220" s="201" t="s">
        <v>213</v>
      </c>
      <c r="E220" s="202" t="s">
        <v>837</v>
      </c>
      <c r="F220" s="203" t="s">
        <v>1389</v>
      </c>
      <c r="G220" s="204" t="s">
        <v>171</v>
      </c>
      <c r="H220" s="205">
        <v>9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3.0000000000000001E-3</v>
      </c>
      <c r="V220" s="197">
        <f t="shared" si="45"/>
        <v>2.7E-2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216</v>
      </c>
      <c r="AT220" s="199" t="s">
        <v>213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1390</v>
      </c>
    </row>
    <row r="221" spans="1:65" s="2" customFormat="1" ht="16.5" customHeight="1">
      <c r="A221" s="32"/>
      <c r="B221" s="33"/>
      <c r="C221" s="201" t="s">
        <v>494</v>
      </c>
      <c r="D221" s="201" t="s">
        <v>213</v>
      </c>
      <c r="E221" s="202" t="s">
        <v>840</v>
      </c>
      <c r="F221" s="203" t="s">
        <v>1251</v>
      </c>
      <c r="G221" s="204" t="s">
        <v>171</v>
      </c>
      <c r="H221" s="205">
        <v>47</v>
      </c>
      <c r="I221" s="206"/>
      <c r="J221" s="207"/>
      <c r="K221" s="208">
        <f t="shared" ref="K221:K241" si="53">ROUND(P221*H221,2)</f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ref="P221:P241" si="54">I221+J221</f>
        <v>0</v>
      </c>
      <c r="Q221" s="196">
        <f t="shared" ref="Q221:Q241" si="55">ROUND(I221*H221,2)</f>
        <v>0</v>
      </c>
      <c r="R221" s="196">
        <f t="shared" ref="R221:R241" si="56">ROUND(J221*H221,2)</f>
        <v>0</v>
      </c>
      <c r="S221" s="69"/>
      <c r="T221" s="197">
        <f t="shared" ref="T221:T252" si="57">S221*H221</f>
        <v>0</v>
      </c>
      <c r="U221" s="197">
        <v>0</v>
      </c>
      <c r="V221" s="197">
        <f t="shared" ref="V221:V252" si="58">U221*H221</f>
        <v>0</v>
      </c>
      <c r="W221" s="197">
        <v>0</v>
      </c>
      <c r="X221" s="198">
        <f t="shared" ref="X221:X252" si="59">W221*H221</f>
        <v>0</v>
      </c>
      <c r="Y221" s="32"/>
      <c r="Z221" s="32"/>
      <c r="AA221" s="32"/>
      <c r="AB221" s="32"/>
      <c r="AC221" s="32"/>
      <c r="AD221" s="32"/>
      <c r="AE221" s="32"/>
      <c r="AR221" s="199" t="s">
        <v>216</v>
      </c>
      <c r="AT221" s="199" t="s">
        <v>213</v>
      </c>
      <c r="AU221" s="199" t="s">
        <v>88</v>
      </c>
      <c r="AY221" s="15" t="s">
        <v>148</v>
      </c>
      <c r="BE221" s="200">
        <f t="shared" ref="BE221:BE241" si="60">IF(O221="základní",K221,0)</f>
        <v>0</v>
      </c>
      <c r="BF221" s="200">
        <f t="shared" ref="BF221:BF241" si="61">IF(O221="snížená",K221,0)</f>
        <v>0</v>
      </c>
      <c r="BG221" s="200">
        <f t="shared" ref="BG221:BG241" si="62">IF(O221="zákl. přenesená",K221,0)</f>
        <v>0</v>
      </c>
      <c r="BH221" s="200">
        <f t="shared" ref="BH221:BH241" si="63">IF(O221="sníž. přenesená",K221,0)</f>
        <v>0</v>
      </c>
      <c r="BI221" s="200">
        <f t="shared" ref="BI221:BI241" si="64">IF(O221="nulová",K221,0)</f>
        <v>0</v>
      </c>
      <c r="BJ221" s="15" t="s">
        <v>86</v>
      </c>
      <c r="BK221" s="200">
        <f t="shared" ref="BK221:BK241" si="65">ROUND(P221*H221,2)</f>
        <v>0</v>
      </c>
      <c r="BL221" s="15" t="s">
        <v>210</v>
      </c>
      <c r="BM221" s="199" t="s">
        <v>1391</v>
      </c>
    </row>
    <row r="222" spans="1:65" s="2" customFormat="1" ht="44.25" customHeight="1">
      <c r="A222" s="32"/>
      <c r="B222" s="33"/>
      <c r="C222" s="187" t="s">
        <v>498</v>
      </c>
      <c r="D222" s="187" t="s">
        <v>151</v>
      </c>
      <c r="E222" s="188" t="s">
        <v>475</v>
      </c>
      <c r="F222" s="189" t="s">
        <v>476</v>
      </c>
      <c r="G222" s="190" t="s">
        <v>171</v>
      </c>
      <c r="H222" s="191">
        <v>5</v>
      </c>
      <c r="I222" s="192"/>
      <c r="J222" s="192"/>
      <c r="K222" s="193">
        <f t="shared" si="53"/>
        <v>0</v>
      </c>
      <c r="L222" s="189" t="s">
        <v>155</v>
      </c>
      <c r="M222" s="37"/>
      <c r="N222" s="194" t="s">
        <v>1</v>
      </c>
      <c r="O222" s="195" t="s">
        <v>41</v>
      </c>
      <c r="P222" s="196">
        <f t="shared" si="54"/>
        <v>0</v>
      </c>
      <c r="Q222" s="196">
        <f t="shared" si="55"/>
        <v>0</v>
      </c>
      <c r="R222" s="196">
        <f t="shared" si="56"/>
        <v>0</v>
      </c>
      <c r="S222" s="69"/>
      <c r="T222" s="197">
        <f t="shared" si="57"/>
        <v>0</v>
      </c>
      <c r="U222" s="197">
        <v>0</v>
      </c>
      <c r="V222" s="197">
        <f t="shared" si="58"/>
        <v>0</v>
      </c>
      <c r="W222" s="197">
        <v>0</v>
      </c>
      <c r="X222" s="198">
        <f t="shared" si="59"/>
        <v>0</v>
      </c>
      <c r="Y222" s="32"/>
      <c r="Z222" s="32"/>
      <c r="AA222" s="32"/>
      <c r="AB222" s="32"/>
      <c r="AC222" s="32"/>
      <c r="AD222" s="32"/>
      <c r="AE222" s="32"/>
      <c r="AR222" s="199" t="s">
        <v>210</v>
      </c>
      <c r="AT222" s="199" t="s">
        <v>151</v>
      </c>
      <c r="AU222" s="199" t="s">
        <v>88</v>
      </c>
      <c r="AY222" s="15" t="s">
        <v>148</v>
      </c>
      <c r="BE222" s="200">
        <f t="shared" si="60"/>
        <v>0</v>
      </c>
      <c r="BF222" s="200">
        <f t="shared" si="61"/>
        <v>0</v>
      </c>
      <c r="BG222" s="200">
        <f t="shared" si="62"/>
        <v>0</v>
      </c>
      <c r="BH222" s="200">
        <f t="shared" si="63"/>
        <v>0</v>
      </c>
      <c r="BI222" s="200">
        <f t="shared" si="64"/>
        <v>0</v>
      </c>
      <c r="BJ222" s="15" t="s">
        <v>86</v>
      </c>
      <c r="BK222" s="200">
        <f t="shared" si="65"/>
        <v>0</v>
      </c>
      <c r="BL222" s="15" t="s">
        <v>210</v>
      </c>
      <c r="BM222" s="199" t="s">
        <v>1392</v>
      </c>
    </row>
    <row r="223" spans="1:65" s="2" customFormat="1" ht="21.75" customHeight="1">
      <c r="A223" s="32"/>
      <c r="B223" s="33"/>
      <c r="C223" s="201" t="s">
        <v>502</v>
      </c>
      <c r="D223" s="201" t="s">
        <v>213</v>
      </c>
      <c r="E223" s="202" t="s">
        <v>479</v>
      </c>
      <c r="F223" s="203" t="s">
        <v>480</v>
      </c>
      <c r="G223" s="204" t="s">
        <v>171</v>
      </c>
      <c r="H223" s="205">
        <v>5</v>
      </c>
      <c r="I223" s="206"/>
      <c r="J223" s="207"/>
      <c r="K223" s="208">
        <f t="shared" si="53"/>
        <v>0</v>
      </c>
      <c r="L223" s="203" t="s">
        <v>1</v>
      </c>
      <c r="M223" s="209"/>
      <c r="N223" s="210" t="s">
        <v>1</v>
      </c>
      <c r="O223" s="195" t="s">
        <v>41</v>
      </c>
      <c r="P223" s="196">
        <f t="shared" si="54"/>
        <v>0</v>
      </c>
      <c r="Q223" s="196">
        <f t="shared" si="55"/>
        <v>0</v>
      </c>
      <c r="R223" s="196">
        <f t="shared" si="56"/>
        <v>0</v>
      </c>
      <c r="S223" s="69"/>
      <c r="T223" s="197">
        <f t="shared" si="57"/>
        <v>0</v>
      </c>
      <c r="U223" s="197">
        <v>0</v>
      </c>
      <c r="V223" s="197">
        <f t="shared" si="58"/>
        <v>0</v>
      </c>
      <c r="W223" s="197">
        <v>0</v>
      </c>
      <c r="X223" s="198">
        <f t="shared" si="59"/>
        <v>0</v>
      </c>
      <c r="Y223" s="32"/>
      <c r="Z223" s="32"/>
      <c r="AA223" s="32"/>
      <c r="AB223" s="32"/>
      <c r="AC223" s="32"/>
      <c r="AD223" s="32"/>
      <c r="AE223" s="32"/>
      <c r="AR223" s="199" t="s">
        <v>216</v>
      </c>
      <c r="AT223" s="199" t="s">
        <v>213</v>
      </c>
      <c r="AU223" s="199" t="s">
        <v>88</v>
      </c>
      <c r="AY223" s="15" t="s">
        <v>148</v>
      </c>
      <c r="BE223" s="200">
        <f t="shared" si="60"/>
        <v>0</v>
      </c>
      <c r="BF223" s="200">
        <f t="shared" si="61"/>
        <v>0</v>
      </c>
      <c r="BG223" s="200">
        <f t="shared" si="62"/>
        <v>0</v>
      </c>
      <c r="BH223" s="200">
        <f t="shared" si="63"/>
        <v>0</v>
      </c>
      <c r="BI223" s="200">
        <f t="shared" si="64"/>
        <v>0</v>
      </c>
      <c r="BJ223" s="15" t="s">
        <v>86</v>
      </c>
      <c r="BK223" s="200">
        <f t="shared" si="65"/>
        <v>0</v>
      </c>
      <c r="BL223" s="15" t="s">
        <v>210</v>
      </c>
      <c r="BM223" s="199" t="s">
        <v>1393</v>
      </c>
    </row>
    <row r="224" spans="1:65" s="2" customFormat="1" ht="37.9" customHeight="1">
      <c r="A224" s="32"/>
      <c r="B224" s="33"/>
      <c r="C224" s="187" t="s">
        <v>506</v>
      </c>
      <c r="D224" s="187" t="s">
        <v>151</v>
      </c>
      <c r="E224" s="188" t="s">
        <v>483</v>
      </c>
      <c r="F224" s="189" t="s">
        <v>484</v>
      </c>
      <c r="G224" s="190" t="s">
        <v>171</v>
      </c>
      <c r="H224" s="191">
        <v>4</v>
      </c>
      <c r="I224" s="192"/>
      <c r="J224" s="192"/>
      <c r="K224" s="193">
        <f t="shared" si="53"/>
        <v>0</v>
      </c>
      <c r="L224" s="189" t="s">
        <v>155</v>
      </c>
      <c r="M224" s="37"/>
      <c r="N224" s="194" t="s">
        <v>1</v>
      </c>
      <c r="O224" s="195" t="s">
        <v>41</v>
      </c>
      <c r="P224" s="196">
        <f t="shared" si="54"/>
        <v>0</v>
      </c>
      <c r="Q224" s="196">
        <f t="shared" si="55"/>
        <v>0</v>
      </c>
      <c r="R224" s="196">
        <f t="shared" si="56"/>
        <v>0</v>
      </c>
      <c r="S224" s="69"/>
      <c r="T224" s="197">
        <f t="shared" si="57"/>
        <v>0</v>
      </c>
      <c r="U224" s="197">
        <v>0</v>
      </c>
      <c r="V224" s="197">
        <f t="shared" si="58"/>
        <v>0</v>
      </c>
      <c r="W224" s="197">
        <v>0</v>
      </c>
      <c r="X224" s="198">
        <f t="shared" si="59"/>
        <v>0</v>
      </c>
      <c r="Y224" s="32"/>
      <c r="Z224" s="32"/>
      <c r="AA224" s="32"/>
      <c r="AB224" s="32"/>
      <c r="AC224" s="32"/>
      <c r="AD224" s="32"/>
      <c r="AE224" s="32"/>
      <c r="AR224" s="199" t="s">
        <v>210</v>
      </c>
      <c r="AT224" s="199" t="s">
        <v>151</v>
      </c>
      <c r="AU224" s="199" t="s">
        <v>88</v>
      </c>
      <c r="AY224" s="15" t="s">
        <v>148</v>
      </c>
      <c r="BE224" s="200">
        <f t="shared" si="60"/>
        <v>0</v>
      </c>
      <c r="BF224" s="200">
        <f t="shared" si="61"/>
        <v>0</v>
      </c>
      <c r="BG224" s="200">
        <f t="shared" si="62"/>
        <v>0</v>
      </c>
      <c r="BH224" s="200">
        <f t="shared" si="63"/>
        <v>0</v>
      </c>
      <c r="BI224" s="200">
        <f t="shared" si="64"/>
        <v>0</v>
      </c>
      <c r="BJ224" s="15" t="s">
        <v>86</v>
      </c>
      <c r="BK224" s="200">
        <f t="shared" si="65"/>
        <v>0</v>
      </c>
      <c r="BL224" s="15" t="s">
        <v>210</v>
      </c>
      <c r="BM224" s="199" t="s">
        <v>1394</v>
      </c>
    </row>
    <row r="225" spans="1:65" s="2" customFormat="1" ht="24.2" customHeight="1">
      <c r="A225" s="32"/>
      <c r="B225" s="33"/>
      <c r="C225" s="201" t="s">
        <v>510</v>
      </c>
      <c r="D225" s="201" t="s">
        <v>213</v>
      </c>
      <c r="E225" s="202" t="s">
        <v>487</v>
      </c>
      <c r="F225" s="203" t="s">
        <v>849</v>
      </c>
      <c r="G225" s="204" t="s">
        <v>171</v>
      </c>
      <c r="H225" s="205">
        <v>4</v>
      </c>
      <c r="I225" s="206"/>
      <c r="J225" s="207"/>
      <c r="K225" s="208">
        <f t="shared" si="53"/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si="54"/>
        <v>0</v>
      </c>
      <c r="Q225" s="196">
        <f t="shared" si="55"/>
        <v>0</v>
      </c>
      <c r="R225" s="196">
        <f t="shared" si="56"/>
        <v>0</v>
      </c>
      <c r="S225" s="69"/>
      <c r="T225" s="197">
        <f t="shared" si="57"/>
        <v>0</v>
      </c>
      <c r="U225" s="197">
        <v>0</v>
      </c>
      <c r="V225" s="197">
        <f t="shared" si="58"/>
        <v>0</v>
      </c>
      <c r="W225" s="197">
        <v>0</v>
      </c>
      <c r="X225" s="198">
        <f t="shared" si="59"/>
        <v>0</v>
      </c>
      <c r="Y225" s="32"/>
      <c r="Z225" s="32"/>
      <c r="AA225" s="32"/>
      <c r="AB225" s="32"/>
      <c r="AC225" s="32"/>
      <c r="AD225" s="32"/>
      <c r="AE225" s="32"/>
      <c r="AR225" s="199" t="s">
        <v>216</v>
      </c>
      <c r="AT225" s="199" t="s">
        <v>213</v>
      </c>
      <c r="AU225" s="199" t="s">
        <v>88</v>
      </c>
      <c r="AY225" s="15" t="s">
        <v>148</v>
      </c>
      <c r="BE225" s="200">
        <f t="shared" si="60"/>
        <v>0</v>
      </c>
      <c r="BF225" s="200">
        <f t="shared" si="61"/>
        <v>0</v>
      </c>
      <c r="BG225" s="200">
        <f t="shared" si="62"/>
        <v>0</v>
      </c>
      <c r="BH225" s="200">
        <f t="shared" si="63"/>
        <v>0</v>
      </c>
      <c r="BI225" s="200">
        <f t="shared" si="64"/>
        <v>0</v>
      </c>
      <c r="BJ225" s="15" t="s">
        <v>86</v>
      </c>
      <c r="BK225" s="200">
        <f t="shared" si="65"/>
        <v>0</v>
      </c>
      <c r="BL225" s="15" t="s">
        <v>210</v>
      </c>
      <c r="BM225" s="199" t="s">
        <v>1395</v>
      </c>
    </row>
    <row r="226" spans="1:65" s="2" customFormat="1" ht="33" customHeight="1">
      <c r="A226" s="32"/>
      <c r="B226" s="33"/>
      <c r="C226" s="187" t="s">
        <v>514</v>
      </c>
      <c r="D226" s="187" t="s">
        <v>151</v>
      </c>
      <c r="E226" s="188" t="s">
        <v>511</v>
      </c>
      <c r="F226" s="189" t="s">
        <v>512</v>
      </c>
      <c r="G226" s="190" t="s">
        <v>171</v>
      </c>
      <c r="H226" s="191">
        <v>4</v>
      </c>
      <c r="I226" s="192"/>
      <c r="J226" s="192"/>
      <c r="K226" s="193">
        <f t="shared" si="53"/>
        <v>0</v>
      </c>
      <c r="L226" s="189" t="s">
        <v>155</v>
      </c>
      <c r="M226" s="37"/>
      <c r="N226" s="194" t="s">
        <v>1</v>
      </c>
      <c r="O226" s="195" t="s">
        <v>41</v>
      </c>
      <c r="P226" s="196">
        <f t="shared" si="54"/>
        <v>0</v>
      </c>
      <c r="Q226" s="196">
        <f t="shared" si="55"/>
        <v>0</v>
      </c>
      <c r="R226" s="196">
        <f t="shared" si="56"/>
        <v>0</v>
      </c>
      <c r="S226" s="69"/>
      <c r="T226" s="197">
        <f t="shared" si="57"/>
        <v>0</v>
      </c>
      <c r="U226" s="197">
        <v>0</v>
      </c>
      <c r="V226" s="197">
        <f t="shared" si="58"/>
        <v>0</v>
      </c>
      <c r="W226" s="197">
        <v>0</v>
      </c>
      <c r="X226" s="198">
        <f t="shared" si="59"/>
        <v>0</v>
      </c>
      <c r="Y226" s="32"/>
      <c r="Z226" s="32"/>
      <c r="AA226" s="32"/>
      <c r="AB226" s="32"/>
      <c r="AC226" s="32"/>
      <c r="AD226" s="32"/>
      <c r="AE226" s="32"/>
      <c r="AR226" s="199" t="s">
        <v>210</v>
      </c>
      <c r="AT226" s="199" t="s">
        <v>151</v>
      </c>
      <c r="AU226" s="199" t="s">
        <v>88</v>
      </c>
      <c r="AY226" s="15" t="s">
        <v>148</v>
      </c>
      <c r="BE226" s="200">
        <f t="shared" si="60"/>
        <v>0</v>
      </c>
      <c r="BF226" s="200">
        <f t="shared" si="61"/>
        <v>0</v>
      </c>
      <c r="BG226" s="200">
        <f t="shared" si="62"/>
        <v>0</v>
      </c>
      <c r="BH226" s="200">
        <f t="shared" si="63"/>
        <v>0</v>
      </c>
      <c r="BI226" s="200">
        <f t="shared" si="64"/>
        <v>0</v>
      </c>
      <c r="BJ226" s="15" t="s">
        <v>86</v>
      </c>
      <c r="BK226" s="200">
        <f t="shared" si="65"/>
        <v>0</v>
      </c>
      <c r="BL226" s="15" t="s">
        <v>210</v>
      </c>
      <c r="BM226" s="199" t="s">
        <v>1396</v>
      </c>
    </row>
    <row r="227" spans="1:65" s="2" customFormat="1" ht="16.5" customHeight="1">
      <c r="A227" s="32"/>
      <c r="B227" s="33"/>
      <c r="C227" s="201" t="s">
        <v>518</v>
      </c>
      <c r="D227" s="201" t="s">
        <v>213</v>
      </c>
      <c r="E227" s="202" t="s">
        <v>515</v>
      </c>
      <c r="F227" s="203" t="s">
        <v>1397</v>
      </c>
      <c r="G227" s="204" t="s">
        <v>171</v>
      </c>
      <c r="H227" s="205">
        <v>4</v>
      </c>
      <c r="I227" s="206"/>
      <c r="J227" s="207"/>
      <c r="K227" s="208">
        <f t="shared" si="53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54"/>
        <v>0</v>
      </c>
      <c r="Q227" s="196">
        <f t="shared" si="55"/>
        <v>0</v>
      </c>
      <c r="R227" s="196">
        <f t="shared" si="56"/>
        <v>0</v>
      </c>
      <c r="S227" s="69"/>
      <c r="T227" s="197">
        <f t="shared" si="57"/>
        <v>0</v>
      </c>
      <c r="U227" s="197">
        <v>2.5200000000000001E-3</v>
      </c>
      <c r="V227" s="197">
        <f t="shared" si="58"/>
        <v>1.008E-2</v>
      </c>
      <c r="W227" s="197">
        <v>0</v>
      </c>
      <c r="X227" s="198">
        <f t="shared" si="59"/>
        <v>0</v>
      </c>
      <c r="Y227" s="32"/>
      <c r="Z227" s="32"/>
      <c r="AA227" s="32"/>
      <c r="AB227" s="32"/>
      <c r="AC227" s="32"/>
      <c r="AD227" s="32"/>
      <c r="AE227" s="32"/>
      <c r="AR227" s="199" t="s">
        <v>216</v>
      </c>
      <c r="AT227" s="199" t="s">
        <v>213</v>
      </c>
      <c r="AU227" s="199" t="s">
        <v>88</v>
      </c>
      <c r="AY227" s="15" t="s">
        <v>148</v>
      </c>
      <c r="BE227" s="200">
        <f t="shared" si="60"/>
        <v>0</v>
      </c>
      <c r="BF227" s="200">
        <f t="shared" si="61"/>
        <v>0</v>
      </c>
      <c r="BG227" s="200">
        <f t="shared" si="62"/>
        <v>0</v>
      </c>
      <c r="BH227" s="200">
        <f t="shared" si="63"/>
        <v>0</v>
      </c>
      <c r="BI227" s="200">
        <f t="shared" si="64"/>
        <v>0</v>
      </c>
      <c r="BJ227" s="15" t="s">
        <v>86</v>
      </c>
      <c r="BK227" s="200">
        <f t="shared" si="65"/>
        <v>0</v>
      </c>
      <c r="BL227" s="15" t="s">
        <v>210</v>
      </c>
      <c r="BM227" s="199" t="s">
        <v>1398</v>
      </c>
    </row>
    <row r="228" spans="1:65" s="2" customFormat="1" ht="49.15" customHeight="1">
      <c r="A228" s="32"/>
      <c r="B228" s="33"/>
      <c r="C228" s="187" t="s">
        <v>522</v>
      </c>
      <c r="D228" s="187" t="s">
        <v>151</v>
      </c>
      <c r="E228" s="188" t="s">
        <v>523</v>
      </c>
      <c r="F228" s="189" t="s">
        <v>524</v>
      </c>
      <c r="G228" s="190" t="s">
        <v>166</v>
      </c>
      <c r="H228" s="191">
        <v>55</v>
      </c>
      <c r="I228" s="192"/>
      <c r="J228" s="192"/>
      <c r="K228" s="193">
        <f t="shared" si="53"/>
        <v>0</v>
      </c>
      <c r="L228" s="189" t="s">
        <v>155</v>
      </c>
      <c r="M228" s="37"/>
      <c r="N228" s="194" t="s">
        <v>1</v>
      </c>
      <c r="O228" s="195" t="s">
        <v>41</v>
      </c>
      <c r="P228" s="196">
        <f t="shared" si="54"/>
        <v>0</v>
      </c>
      <c r="Q228" s="196">
        <f t="shared" si="55"/>
        <v>0</v>
      </c>
      <c r="R228" s="196">
        <f t="shared" si="56"/>
        <v>0</v>
      </c>
      <c r="S228" s="69"/>
      <c r="T228" s="197">
        <f t="shared" si="57"/>
        <v>0</v>
      </c>
      <c r="U228" s="197">
        <v>0</v>
      </c>
      <c r="V228" s="197">
        <f t="shared" si="58"/>
        <v>0</v>
      </c>
      <c r="W228" s="197">
        <v>0</v>
      </c>
      <c r="X228" s="198">
        <f t="shared" si="59"/>
        <v>0</v>
      </c>
      <c r="Y228" s="32"/>
      <c r="Z228" s="32"/>
      <c r="AA228" s="32"/>
      <c r="AB228" s="32"/>
      <c r="AC228" s="32"/>
      <c r="AD228" s="32"/>
      <c r="AE228" s="32"/>
      <c r="AR228" s="199" t="s">
        <v>210</v>
      </c>
      <c r="AT228" s="199" t="s">
        <v>151</v>
      </c>
      <c r="AU228" s="199" t="s">
        <v>88</v>
      </c>
      <c r="AY228" s="15" t="s">
        <v>148</v>
      </c>
      <c r="BE228" s="200">
        <f t="shared" si="60"/>
        <v>0</v>
      </c>
      <c r="BF228" s="200">
        <f t="shared" si="61"/>
        <v>0</v>
      </c>
      <c r="BG228" s="200">
        <f t="shared" si="62"/>
        <v>0</v>
      </c>
      <c r="BH228" s="200">
        <f t="shared" si="63"/>
        <v>0</v>
      </c>
      <c r="BI228" s="200">
        <f t="shared" si="64"/>
        <v>0</v>
      </c>
      <c r="BJ228" s="15" t="s">
        <v>86</v>
      </c>
      <c r="BK228" s="200">
        <f t="shared" si="65"/>
        <v>0</v>
      </c>
      <c r="BL228" s="15" t="s">
        <v>210</v>
      </c>
      <c r="BM228" s="199" t="s">
        <v>1399</v>
      </c>
    </row>
    <row r="229" spans="1:65" s="2" customFormat="1" ht="16.5" customHeight="1">
      <c r="A229" s="32"/>
      <c r="B229" s="33"/>
      <c r="C229" s="201" t="s">
        <v>526</v>
      </c>
      <c r="D229" s="201" t="s">
        <v>213</v>
      </c>
      <c r="E229" s="202" t="s">
        <v>527</v>
      </c>
      <c r="F229" s="203" t="s">
        <v>528</v>
      </c>
      <c r="G229" s="204" t="s">
        <v>166</v>
      </c>
      <c r="H229" s="205">
        <v>10</v>
      </c>
      <c r="I229" s="206"/>
      <c r="J229" s="207"/>
      <c r="K229" s="208">
        <f t="shared" si="53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54"/>
        <v>0</v>
      </c>
      <c r="Q229" s="196">
        <f t="shared" si="55"/>
        <v>0</v>
      </c>
      <c r="R229" s="196">
        <f t="shared" si="56"/>
        <v>0</v>
      </c>
      <c r="S229" s="69"/>
      <c r="T229" s="197">
        <f t="shared" si="57"/>
        <v>0</v>
      </c>
      <c r="U229" s="197">
        <v>0</v>
      </c>
      <c r="V229" s="197">
        <f t="shared" si="58"/>
        <v>0</v>
      </c>
      <c r="W229" s="197">
        <v>0</v>
      </c>
      <c r="X229" s="198">
        <f t="shared" si="59"/>
        <v>0</v>
      </c>
      <c r="Y229" s="32"/>
      <c r="Z229" s="32"/>
      <c r="AA229" s="32"/>
      <c r="AB229" s="32"/>
      <c r="AC229" s="32"/>
      <c r="AD229" s="32"/>
      <c r="AE229" s="32"/>
      <c r="AR229" s="199" t="s">
        <v>216</v>
      </c>
      <c r="AT229" s="199" t="s">
        <v>213</v>
      </c>
      <c r="AU229" s="199" t="s">
        <v>88</v>
      </c>
      <c r="AY229" s="15" t="s">
        <v>148</v>
      </c>
      <c r="BE229" s="200">
        <f t="shared" si="60"/>
        <v>0</v>
      </c>
      <c r="BF229" s="200">
        <f t="shared" si="61"/>
        <v>0</v>
      </c>
      <c r="BG229" s="200">
        <f t="shared" si="62"/>
        <v>0</v>
      </c>
      <c r="BH229" s="200">
        <f t="shared" si="63"/>
        <v>0</v>
      </c>
      <c r="BI229" s="200">
        <f t="shared" si="64"/>
        <v>0</v>
      </c>
      <c r="BJ229" s="15" t="s">
        <v>86</v>
      </c>
      <c r="BK229" s="200">
        <f t="shared" si="65"/>
        <v>0</v>
      </c>
      <c r="BL229" s="15" t="s">
        <v>210</v>
      </c>
      <c r="BM229" s="199" t="s">
        <v>1400</v>
      </c>
    </row>
    <row r="230" spans="1:65" s="2" customFormat="1" ht="16.5" customHeight="1">
      <c r="A230" s="32"/>
      <c r="B230" s="33"/>
      <c r="C230" s="201" t="s">
        <v>530</v>
      </c>
      <c r="D230" s="201" t="s">
        <v>213</v>
      </c>
      <c r="E230" s="202" t="s">
        <v>535</v>
      </c>
      <c r="F230" s="203" t="s">
        <v>536</v>
      </c>
      <c r="G230" s="204" t="s">
        <v>166</v>
      </c>
      <c r="H230" s="205">
        <v>45</v>
      </c>
      <c r="I230" s="206"/>
      <c r="J230" s="207"/>
      <c r="K230" s="208">
        <f t="shared" si="53"/>
        <v>0</v>
      </c>
      <c r="L230" s="203" t="s">
        <v>1</v>
      </c>
      <c r="M230" s="209"/>
      <c r="N230" s="210" t="s">
        <v>1</v>
      </c>
      <c r="O230" s="195" t="s">
        <v>41</v>
      </c>
      <c r="P230" s="196">
        <f t="shared" si="54"/>
        <v>0</v>
      </c>
      <c r="Q230" s="196">
        <f t="shared" si="55"/>
        <v>0</v>
      </c>
      <c r="R230" s="196">
        <f t="shared" si="56"/>
        <v>0</v>
      </c>
      <c r="S230" s="69"/>
      <c r="T230" s="197">
        <f t="shared" si="57"/>
        <v>0</v>
      </c>
      <c r="U230" s="197">
        <v>0</v>
      </c>
      <c r="V230" s="197">
        <f t="shared" si="58"/>
        <v>0</v>
      </c>
      <c r="W230" s="197">
        <v>0</v>
      </c>
      <c r="X230" s="198">
        <f t="shared" si="59"/>
        <v>0</v>
      </c>
      <c r="Y230" s="32"/>
      <c r="Z230" s="32"/>
      <c r="AA230" s="32"/>
      <c r="AB230" s="32"/>
      <c r="AC230" s="32"/>
      <c r="AD230" s="32"/>
      <c r="AE230" s="32"/>
      <c r="AR230" s="199" t="s">
        <v>216</v>
      </c>
      <c r="AT230" s="199" t="s">
        <v>213</v>
      </c>
      <c r="AU230" s="199" t="s">
        <v>88</v>
      </c>
      <c r="AY230" s="15" t="s">
        <v>148</v>
      </c>
      <c r="BE230" s="200">
        <f t="shared" si="60"/>
        <v>0</v>
      </c>
      <c r="BF230" s="200">
        <f t="shared" si="61"/>
        <v>0</v>
      </c>
      <c r="BG230" s="200">
        <f t="shared" si="62"/>
        <v>0</v>
      </c>
      <c r="BH230" s="200">
        <f t="shared" si="63"/>
        <v>0</v>
      </c>
      <c r="BI230" s="200">
        <f t="shared" si="64"/>
        <v>0</v>
      </c>
      <c r="BJ230" s="15" t="s">
        <v>86</v>
      </c>
      <c r="BK230" s="200">
        <f t="shared" si="65"/>
        <v>0</v>
      </c>
      <c r="BL230" s="15" t="s">
        <v>210</v>
      </c>
      <c r="BM230" s="199" t="s">
        <v>1401</v>
      </c>
    </row>
    <row r="231" spans="1:65" s="2" customFormat="1" ht="33" customHeight="1">
      <c r="A231" s="32"/>
      <c r="B231" s="33"/>
      <c r="C231" s="187" t="s">
        <v>534</v>
      </c>
      <c r="D231" s="187" t="s">
        <v>151</v>
      </c>
      <c r="E231" s="188" t="s">
        <v>855</v>
      </c>
      <c r="F231" s="189" t="s">
        <v>856</v>
      </c>
      <c r="G231" s="190" t="s">
        <v>166</v>
      </c>
      <c r="H231" s="191">
        <v>14</v>
      </c>
      <c r="I231" s="192"/>
      <c r="J231" s="192"/>
      <c r="K231" s="193">
        <f t="shared" si="53"/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 t="shared" si="54"/>
        <v>0</v>
      </c>
      <c r="Q231" s="196">
        <f t="shared" si="55"/>
        <v>0</v>
      </c>
      <c r="R231" s="196">
        <f t="shared" si="56"/>
        <v>0</v>
      </c>
      <c r="S231" s="69"/>
      <c r="T231" s="197">
        <f t="shared" si="57"/>
        <v>0</v>
      </c>
      <c r="U231" s="197">
        <v>0</v>
      </c>
      <c r="V231" s="197">
        <f t="shared" si="58"/>
        <v>0</v>
      </c>
      <c r="W231" s="197">
        <v>0</v>
      </c>
      <c r="X231" s="198">
        <f t="shared" si="59"/>
        <v>0</v>
      </c>
      <c r="Y231" s="32"/>
      <c r="Z231" s="32"/>
      <c r="AA231" s="32"/>
      <c r="AB231" s="32"/>
      <c r="AC231" s="32"/>
      <c r="AD231" s="32"/>
      <c r="AE231" s="32"/>
      <c r="AR231" s="199" t="s">
        <v>210</v>
      </c>
      <c r="AT231" s="199" t="s">
        <v>151</v>
      </c>
      <c r="AU231" s="199" t="s">
        <v>88</v>
      </c>
      <c r="AY231" s="15" t="s">
        <v>148</v>
      </c>
      <c r="BE231" s="200">
        <f t="shared" si="60"/>
        <v>0</v>
      </c>
      <c r="BF231" s="200">
        <f t="shared" si="61"/>
        <v>0</v>
      </c>
      <c r="BG231" s="200">
        <f t="shared" si="62"/>
        <v>0</v>
      </c>
      <c r="BH231" s="200">
        <f t="shared" si="63"/>
        <v>0</v>
      </c>
      <c r="BI231" s="200">
        <f t="shared" si="64"/>
        <v>0</v>
      </c>
      <c r="BJ231" s="15" t="s">
        <v>86</v>
      </c>
      <c r="BK231" s="200">
        <f t="shared" si="65"/>
        <v>0</v>
      </c>
      <c r="BL231" s="15" t="s">
        <v>210</v>
      </c>
      <c r="BM231" s="199" t="s">
        <v>1402</v>
      </c>
    </row>
    <row r="232" spans="1:65" s="2" customFormat="1" ht="16.5" customHeight="1">
      <c r="A232" s="32"/>
      <c r="B232" s="33"/>
      <c r="C232" s="201" t="s">
        <v>538</v>
      </c>
      <c r="D232" s="201" t="s">
        <v>213</v>
      </c>
      <c r="E232" s="202" t="s">
        <v>858</v>
      </c>
      <c r="F232" s="203" t="s">
        <v>1403</v>
      </c>
      <c r="G232" s="204" t="s">
        <v>166</v>
      </c>
      <c r="H232" s="205">
        <v>14</v>
      </c>
      <c r="I232" s="206"/>
      <c r="J232" s="207"/>
      <c r="K232" s="208">
        <f t="shared" si="53"/>
        <v>0</v>
      </c>
      <c r="L232" s="203" t="s">
        <v>1</v>
      </c>
      <c r="M232" s="209"/>
      <c r="N232" s="210" t="s">
        <v>1</v>
      </c>
      <c r="O232" s="195" t="s">
        <v>41</v>
      </c>
      <c r="P232" s="196">
        <f t="shared" si="54"/>
        <v>0</v>
      </c>
      <c r="Q232" s="196">
        <f t="shared" si="55"/>
        <v>0</v>
      </c>
      <c r="R232" s="196">
        <f t="shared" si="56"/>
        <v>0</v>
      </c>
      <c r="S232" s="69"/>
      <c r="T232" s="197">
        <f t="shared" si="57"/>
        <v>0</v>
      </c>
      <c r="U232" s="197">
        <v>0</v>
      </c>
      <c r="V232" s="197">
        <f t="shared" si="58"/>
        <v>0</v>
      </c>
      <c r="W232" s="197">
        <v>0</v>
      </c>
      <c r="X232" s="198">
        <f t="shared" si="59"/>
        <v>0</v>
      </c>
      <c r="Y232" s="32"/>
      <c r="Z232" s="32"/>
      <c r="AA232" s="32"/>
      <c r="AB232" s="32"/>
      <c r="AC232" s="32"/>
      <c r="AD232" s="32"/>
      <c r="AE232" s="32"/>
      <c r="AR232" s="199" t="s">
        <v>216</v>
      </c>
      <c r="AT232" s="199" t="s">
        <v>213</v>
      </c>
      <c r="AU232" s="199" t="s">
        <v>88</v>
      </c>
      <c r="AY232" s="15" t="s">
        <v>148</v>
      </c>
      <c r="BE232" s="200">
        <f t="shared" si="60"/>
        <v>0</v>
      </c>
      <c r="BF232" s="200">
        <f t="shared" si="61"/>
        <v>0</v>
      </c>
      <c r="BG232" s="200">
        <f t="shared" si="62"/>
        <v>0</v>
      </c>
      <c r="BH232" s="200">
        <f t="shared" si="63"/>
        <v>0</v>
      </c>
      <c r="BI232" s="200">
        <f t="shared" si="64"/>
        <v>0</v>
      </c>
      <c r="BJ232" s="15" t="s">
        <v>86</v>
      </c>
      <c r="BK232" s="200">
        <f t="shared" si="65"/>
        <v>0</v>
      </c>
      <c r="BL232" s="15" t="s">
        <v>210</v>
      </c>
      <c r="BM232" s="199" t="s">
        <v>1404</v>
      </c>
    </row>
    <row r="233" spans="1:65" s="2" customFormat="1" ht="16.5" customHeight="1">
      <c r="A233" s="32"/>
      <c r="B233" s="33"/>
      <c r="C233" s="201" t="s">
        <v>542</v>
      </c>
      <c r="D233" s="201" t="s">
        <v>213</v>
      </c>
      <c r="E233" s="202" t="s">
        <v>861</v>
      </c>
      <c r="F233" s="203" t="s">
        <v>1405</v>
      </c>
      <c r="G233" s="204" t="s">
        <v>171</v>
      </c>
      <c r="H233" s="205">
        <v>14</v>
      </c>
      <c r="I233" s="206"/>
      <c r="J233" s="207"/>
      <c r="K233" s="208">
        <f t="shared" si="53"/>
        <v>0</v>
      </c>
      <c r="L233" s="203" t="s">
        <v>1</v>
      </c>
      <c r="M233" s="209"/>
      <c r="N233" s="210" t="s">
        <v>1</v>
      </c>
      <c r="O233" s="195" t="s">
        <v>41</v>
      </c>
      <c r="P233" s="196">
        <f t="shared" si="54"/>
        <v>0</v>
      </c>
      <c r="Q233" s="196">
        <f t="shared" si="55"/>
        <v>0</v>
      </c>
      <c r="R233" s="196">
        <f t="shared" si="56"/>
        <v>0</v>
      </c>
      <c r="S233" s="69"/>
      <c r="T233" s="197">
        <f t="shared" si="57"/>
        <v>0</v>
      </c>
      <c r="U233" s="197">
        <v>0</v>
      </c>
      <c r="V233" s="197">
        <f t="shared" si="58"/>
        <v>0</v>
      </c>
      <c r="W233" s="197">
        <v>0</v>
      </c>
      <c r="X233" s="198">
        <f t="shared" si="59"/>
        <v>0</v>
      </c>
      <c r="Y233" s="32"/>
      <c r="Z233" s="32"/>
      <c r="AA233" s="32"/>
      <c r="AB233" s="32"/>
      <c r="AC233" s="32"/>
      <c r="AD233" s="32"/>
      <c r="AE233" s="32"/>
      <c r="AR233" s="199" t="s">
        <v>216</v>
      </c>
      <c r="AT233" s="199" t="s">
        <v>213</v>
      </c>
      <c r="AU233" s="199" t="s">
        <v>88</v>
      </c>
      <c r="AY233" s="15" t="s">
        <v>148</v>
      </c>
      <c r="BE233" s="200">
        <f t="shared" si="60"/>
        <v>0</v>
      </c>
      <c r="BF233" s="200">
        <f t="shared" si="61"/>
        <v>0</v>
      </c>
      <c r="BG233" s="200">
        <f t="shared" si="62"/>
        <v>0</v>
      </c>
      <c r="BH233" s="200">
        <f t="shared" si="63"/>
        <v>0</v>
      </c>
      <c r="BI233" s="200">
        <f t="shared" si="64"/>
        <v>0</v>
      </c>
      <c r="BJ233" s="15" t="s">
        <v>86</v>
      </c>
      <c r="BK233" s="200">
        <f t="shared" si="65"/>
        <v>0</v>
      </c>
      <c r="BL233" s="15" t="s">
        <v>210</v>
      </c>
      <c r="BM233" s="199" t="s">
        <v>1406</v>
      </c>
    </row>
    <row r="234" spans="1:65" s="2" customFormat="1" ht="16.5" customHeight="1">
      <c r="A234" s="32"/>
      <c r="B234" s="33"/>
      <c r="C234" s="201" t="s">
        <v>546</v>
      </c>
      <c r="D234" s="201" t="s">
        <v>213</v>
      </c>
      <c r="E234" s="202" t="s">
        <v>864</v>
      </c>
      <c r="F234" s="203" t="s">
        <v>1407</v>
      </c>
      <c r="G234" s="204" t="s">
        <v>171</v>
      </c>
      <c r="H234" s="205">
        <v>28</v>
      </c>
      <c r="I234" s="206"/>
      <c r="J234" s="207"/>
      <c r="K234" s="208">
        <f t="shared" si="53"/>
        <v>0</v>
      </c>
      <c r="L234" s="203" t="s">
        <v>1</v>
      </c>
      <c r="M234" s="209"/>
      <c r="N234" s="210" t="s">
        <v>1</v>
      </c>
      <c r="O234" s="195" t="s">
        <v>41</v>
      </c>
      <c r="P234" s="196">
        <f t="shared" si="54"/>
        <v>0</v>
      </c>
      <c r="Q234" s="196">
        <f t="shared" si="55"/>
        <v>0</v>
      </c>
      <c r="R234" s="196">
        <f t="shared" si="56"/>
        <v>0</v>
      </c>
      <c r="S234" s="69"/>
      <c r="T234" s="197">
        <f t="shared" si="57"/>
        <v>0</v>
      </c>
      <c r="U234" s="197">
        <v>0</v>
      </c>
      <c r="V234" s="197">
        <f t="shared" si="58"/>
        <v>0</v>
      </c>
      <c r="W234" s="197">
        <v>0</v>
      </c>
      <c r="X234" s="198">
        <f t="shared" si="59"/>
        <v>0</v>
      </c>
      <c r="Y234" s="32"/>
      <c r="Z234" s="32"/>
      <c r="AA234" s="32"/>
      <c r="AB234" s="32"/>
      <c r="AC234" s="32"/>
      <c r="AD234" s="32"/>
      <c r="AE234" s="32"/>
      <c r="AR234" s="199" t="s">
        <v>216</v>
      </c>
      <c r="AT234" s="199" t="s">
        <v>213</v>
      </c>
      <c r="AU234" s="199" t="s">
        <v>88</v>
      </c>
      <c r="AY234" s="15" t="s">
        <v>148</v>
      </c>
      <c r="BE234" s="200">
        <f t="shared" si="60"/>
        <v>0</v>
      </c>
      <c r="BF234" s="200">
        <f t="shared" si="61"/>
        <v>0</v>
      </c>
      <c r="BG234" s="200">
        <f t="shared" si="62"/>
        <v>0</v>
      </c>
      <c r="BH234" s="200">
        <f t="shared" si="63"/>
        <v>0</v>
      </c>
      <c r="BI234" s="200">
        <f t="shared" si="64"/>
        <v>0</v>
      </c>
      <c r="BJ234" s="15" t="s">
        <v>86</v>
      </c>
      <c r="BK234" s="200">
        <f t="shared" si="65"/>
        <v>0</v>
      </c>
      <c r="BL234" s="15" t="s">
        <v>210</v>
      </c>
      <c r="BM234" s="199" t="s">
        <v>1408</v>
      </c>
    </row>
    <row r="235" spans="1:65" s="2" customFormat="1" ht="16.5" customHeight="1">
      <c r="A235" s="32"/>
      <c r="B235" s="33"/>
      <c r="C235" s="201" t="s">
        <v>550</v>
      </c>
      <c r="D235" s="201" t="s">
        <v>213</v>
      </c>
      <c r="E235" s="202" t="s">
        <v>867</v>
      </c>
      <c r="F235" s="203" t="s">
        <v>868</v>
      </c>
      <c r="G235" s="204" t="s">
        <v>166</v>
      </c>
      <c r="H235" s="205">
        <v>28</v>
      </c>
      <c r="I235" s="206"/>
      <c r="J235" s="207"/>
      <c r="K235" s="208">
        <f t="shared" si="53"/>
        <v>0</v>
      </c>
      <c r="L235" s="203" t="s">
        <v>1</v>
      </c>
      <c r="M235" s="209"/>
      <c r="N235" s="210" t="s">
        <v>1</v>
      </c>
      <c r="O235" s="195" t="s">
        <v>41</v>
      </c>
      <c r="P235" s="196">
        <f t="shared" si="54"/>
        <v>0</v>
      </c>
      <c r="Q235" s="196">
        <f t="shared" si="55"/>
        <v>0</v>
      </c>
      <c r="R235" s="196">
        <f t="shared" si="56"/>
        <v>0</v>
      </c>
      <c r="S235" s="69"/>
      <c r="T235" s="197">
        <f t="shared" si="57"/>
        <v>0</v>
      </c>
      <c r="U235" s="197">
        <v>0</v>
      </c>
      <c r="V235" s="197">
        <f t="shared" si="58"/>
        <v>0</v>
      </c>
      <c r="W235" s="197">
        <v>0</v>
      </c>
      <c r="X235" s="198">
        <f t="shared" si="59"/>
        <v>0</v>
      </c>
      <c r="Y235" s="32"/>
      <c r="Z235" s="32"/>
      <c r="AA235" s="32"/>
      <c r="AB235" s="32"/>
      <c r="AC235" s="32"/>
      <c r="AD235" s="32"/>
      <c r="AE235" s="32"/>
      <c r="AR235" s="199" t="s">
        <v>216</v>
      </c>
      <c r="AT235" s="199" t="s">
        <v>213</v>
      </c>
      <c r="AU235" s="199" t="s">
        <v>88</v>
      </c>
      <c r="AY235" s="15" t="s">
        <v>148</v>
      </c>
      <c r="BE235" s="200">
        <f t="shared" si="60"/>
        <v>0</v>
      </c>
      <c r="BF235" s="200">
        <f t="shared" si="61"/>
        <v>0</v>
      </c>
      <c r="BG235" s="200">
        <f t="shared" si="62"/>
        <v>0</v>
      </c>
      <c r="BH235" s="200">
        <f t="shared" si="63"/>
        <v>0</v>
      </c>
      <c r="BI235" s="200">
        <f t="shared" si="64"/>
        <v>0</v>
      </c>
      <c r="BJ235" s="15" t="s">
        <v>86</v>
      </c>
      <c r="BK235" s="200">
        <f t="shared" si="65"/>
        <v>0</v>
      </c>
      <c r="BL235" s="15" t="s">
        <v>210</v>
      </c>
      <c r="BM235" s="199" t="s">
        <v>1409</v>
      </c>
    </row>
    <row r="236" spans="1:65" s="2" customFormat="1" ht="16.5" customHeight="1">
      <c r="A236" s="32"/>
      <c r="B236" s="33"/>
      <c r="C236" s="201" t="s">
        <v>554</v>
      </c>
      <c r="D236" s="201" t="s">
        <v>213</v>
      </c>
      <c r="E236" s="202" t="s">
        <v>870</v>
      </c>
      <c r="F236" s="203" t="s">
        <v>871</v>
      </c>
      <c r="G236" s="204" t="s">
        <v>171</v>
      </c>
      <c r="H236" s="205">
        <v>28</v>
      </c>
      <c r="I236" s="206"/>
      <c r="J236" s="207"/>
      <c r="K236" s="208">
        <f t="shared" si="53"/>
        <v>0</v>
      </c>
      <c r="L236" s="203" t="s">
        <v>1</v>
      </c>
      <c r="M236" s="209"/>
      <c r="N236" s="210" t="s">
        <v>1</v>
      </c>
      <c r="O236" s="195" t="s">
        <v>41</v>
      </c>
      <c r="P236" s="196">
        <f t="shared" si="54"/>
        <v>0</v>
      </c>
      <c r="Q236" s="196">
        <f t="shared" si="55"/>
        <v>0</v>
      </c>
      <c r="R236" s="196">
        <f t="shared" si="56"/>
        <v>0</v>
      </c>
      <c r="S236" s="69"/>
      <c r="T236" s="197">
        <f t="shared" si="57"/>
        <v>0</v>
      </c>
      <c r="U236" s="197">
        <v>0</v>
      </c>
      <c r="V236" s="197">
        <f t="shared" si="58"/>
        <v>0</v>
      </c>
      <c r="W236" s="197">
        <v>0</v>
      </c>
      <c r="X236" s="198">
        <f t="shared" si="59"/>
        <v>0</v>
      </c>
      <c r="Y236" s="32"/>
      <c r="Z236" s="32"/>
      <c r="AA236" s="32"/>
      <c r="AB236" s="32"/>
      <c r="AC236" s="32"/>
      <c r="AD236" s="32"/>
      <c r="AE236" s="32"/>
      <c r="AR236" s="199" t="s">
        <v>216</v>
      </c>
      <c r="AT236" s="199" t="s">
        <v>213</v>
      </c>
      <c r="AU236" s="199" t="s">
        <v>88</v>
      </c>
      <c r="AY236" s="15" t="s">
        <v>148</v>
      </c>
      <c r="BE236" s="200">
        <f t="shared" si="60"/>
        <v>0</v>
      </c>
      <c r="BF236" s="200">
        <f t="shared" si="61"/>
        <v>0</v>
      </c>
      <c r="BG236" s="200">
        <f t="shared" si="62"/>
        <v>0</v>
      </c>
      <c r="BH236" s="200">
        <f t="shared" si="63"/>
        <v>0</v>
      </c>
      <c r="BI236" s="200">
        <f t="shared" si="64"/>
        <v>0</v>
      </c>
      <c r="BJ236" s="15" t="s">
        <v>86</v>
      </c>
      <c r="BK236" s="200">
        <f t="shared" si="65"/>
        <v>0</v>
      </c>
      <c r="BL236" s="15" t="s">
        <v>210</v>
      </c>
      <c r="BM236" s="199" t="s">
        <v>1410</v>
      </c>
    </row>
    <row r="237" spans="1:65" s="2" customFormat="1" ht="16.5" customHeight="1">
      <c r="A237" s="32"/>
      <c r="B237" s="33"/>
      <c r="C237" s="201" t="s">
        <v>558</v>
      </c>
      <c r="D237" s="201" t="s">
        <v>213</v>
      </c>
      <c r="E237" s="202" t="s">
        <v>873</v>
      </c>
      <c r="F237" s="203" t="s">
        <v>1411</v>
      </c>
      <c r="G237" s="204" t="s">
        <v>171</v>
      </c>
      <c r="H237" s="205">
        <v>28</v>
      </c>
      <c r="I237" s="206"/>
      <c r="J237" s="207"/>
      <c r="K237" s="208">
        <f t="shared" si="53"/>
        <v>0</v>
      </c>
      <c r="L237" s="203" t="s">
        <v>1</v>
      </c>
      <c r="M237" s="209"/>
      <c r="N237" s="210" t="s">
        <v>1</v>
      </c>
      <c r="O237" s="195" t="s">
        <v>41</v>
      </c>
      <c r="P237" s="196">
        <f t="shared" si="54"/>
        <v>0</v>
      </c>
      <c r="Q237" s="196">
        <f t="shared" si="55"/>
        <v>0</v>
      </c>
      <c r="R237" s="196">
        <f t="shared" si="56"/>
        <v>0</v>
      </c>
      <c r="S237" s="69"/>
      <c r="T237" s="197">
        <f t="shared" si="57"/>
        <v>0</v>
      </c>
      <c r="U237" s="197">
        <v>0</v>
      </c>
      <c r="V237" s="197">
        <f t="shared" si="58"/>
        <v>0</v>
      </c>
      <c r="W237" s="197">
        <v>0</v>
      </c>
      <c r="X237" s="198">
        <f t="shared" si="59"/>
        <v>0</v>
      </c>
      <c r="Y237" s="32"/>
      <c r="Z237" s="32"/>
      <c r="AA237" s="32"/>
      <c r="AB237" s="32"/>
      <c r="AC237" s="32"/>
      <c r="AD237" s="32"/>
      <c r="AE237" s="32"/>
      <c r="AR237" s="199" t="s">
        <v>216</v>
      </c>
      <c r="AT237" s="199" t="s">
        <v>213</v>
      </c>
      <c r="AU237" s="199" t="s">
        <v>88</v>
      </c>
      <c r="AY237" s="15" t="s">
        <v>148</v>
      </c>
      <c r="BE237" s="200">
        <f t="shared" si="60"/>
        <v>0</v>
      </c>
      <c r="BF237" s="200">
        <f t="shared" si="61"/>
        <v>0</v>
      </c>
      <c r="BG237" s="200">
        <f t="shared" si="62"/>
        <v>0</v>
      </c>
      <c r="BH237" s="200">
        <f t="shared" si="63"/>
        <v>0</v>
      </c>
      <c r="BI237" s="200">
        <f t="shared" si="64"/>
        <v>0</v>
      </c>
      <c r="BJ237" s="15" t="s">
        <v>86</v>
      </c>
      <c r="BK237" s="200">
        <f t="shared" si="65"/>
        <v>0</v>
      </c>
      <c r="BL237" s="15" t="s">
        <v>210</v>
      </c>
      <c r="BM237" s="199" t="s">
        <v>1412</v>
      </c>
    </row>
    <row r="238" spans="1:65" s="2" customFormat="1" ht="24.2" customHeight="1">
      <c r="A238" s="32"/>
      <c r="B238" s="33"/>
      <c r="C238" s="201" t="s">
        <v>562</v>
      </c>
      <c r="D238" s="201" t="s">
        <v>213</v>
      </c>
      <c r="E238" s="202" t="s">
        <v>876</v>
      </c>
      <c r="F238" s="203" t="s">
        <v>1413</v>
      </c>
      <c r="G238" s="204" t="s">
        <v>166</v>
      </c>
      <c r="H238" s="205">
        <v>7</v>
      </c>
      <c r="I238" s="206"/>
      <c r="J238" s="207"/>
      <c r="K238" s="208">
        <f t="shared" si="53"/>
        <v>0</v>
      </c>
      <c r="L238" s="203" t="s">
        <v>1</v>
      </c>
      <c r="M238" s="209"/>
      <c r="N238" s="210" t="s">
        <v>1</v>
      </c>
      <c r="O238" s="195" t="s">
        <v>41</v>
      </c>
      <c r="P238" s="196">
        <f t="shared" si="54"/>
        <v>0</v>
      </c>
      <c r="Q238" s="196">
        <f t="shared" si="55"/>
        <v>0</v>
      </c>
      <c r="R238" s="196">
        <f t="shared" si="56"/>
        <v>0</v>
      </c>
      <c r="S238" s="69"/>
      <c r="T238" s="197">
        <f t="shared" si="57"/>
        <v>0</v>
      </c>
      <c r="U238" s="197">
        <v>0</v>
      </c>
      <c r="V238" s="197">
        <f t="shared" si="58"/>
        <v>0</v>
      </c>
      <c r="W238" s="197">
        <v>0</v>
      </c>
      <c r="X238" s="198">
        <f t="shared" si="59"/>
        <v>0</v>
      </c>
      <c r="Y238" s="32"/>
      <c r="Z238" s="32"/>
      <c r="AA238" s="32"/>
      <c r="AB238" s="32"/>
      <c r="AC238" s="32"/>
      <c r="AD238" s="32"/>
      <c r="AE238" s="32"/>
      <c r="AR238" s="199" t="s">
        <v>216</v>
      </c>
      <c r="AT238" s="199" t="s">
        <v>213</v>
      </c>
      <c r="AU238" s="199" t="s">
        <v>88</v>
      </c>
      <c r="AY238" s="15" t="s">
        <v>148</v>
      </c>
      <c r="BE238" s="200">
        <f t="shared" si="60"/>
        <v>0</v>
      </c>
      <c r="BF238" s="200">
        <f t="shared" si="61"/>
        <v>0</v>
      </c>
      <c r="BG238" s="200">
        <f t="shared" si="62"/>
        <v>0</v>
      </c>
      <c r="BH238" s="200">
        <f t="shared" si="63"/>
        <v>0</v>
      </c>
      <c r="BI238" s="200">
        <f t="shared" si="64"/>
        <v>0</v>
      </c>
      <c r="BJ238" s="15" t="s">
        <v>86</v>
      </c>
      <c r="BK238" s="200">
        <f t="shared" si="65"/>
        <v>0</v>
      </c>
      <c r="BL238" s="15" t="s">
        <v>210</v>
      </c>
      <c r="BM238" s="199" t="s">
        <v>1414</v>
      </c>
    </row>
    <row r="239" spans="1:65" s="2" customFormat="1" ht="16.5" customHeight="1">
      <c r="A239" s="32"/>
      <c r="B239" s="33"/>
      <c r="C239" s="201" t="s">
        <v>566</v>
      </c>
      <c r="D239" s="201" t="s">
        <v>213</v>
      </c>
      <c r="E239" s="202" t="s">
        <v>1415</v>
      </c>
      <c r="F239" s="203" t="s">
        <v>1416</v>
      </c>
      <c r="G239" s="204" t="s">
        <v>1417</v>
      </c>
      <c r="H239" s="205">
        <v>1</v>
      </c>
      <c r="I239" s="206"/>
      <c r="J239" s="207"/>
      <c r="K239" s="208">
        <f t="shared" si="53"/>
        <v>0</v>
      </c>
      <c r="L239" s="203" t="s">
        <v>1</v>
      </c>
      <c r="M239" s="209"/>
      <c r="N239" s="210" t="s">
        <v>1</v>
      </c>
      <c r="O239" s="195" t="s">
        <v>41</v>
      </c>
      <c r="P239" s="196">
        <f t="shared" si="54"/>
        <v>0</v>
      </c>
      <c r="Q239" s="196">
        <f t="shared" si="55"/>
        <v>0</v>
      </c>
      <c r="R239" s="196">
        <f t="shared" si="56"/>
        <v>0</v>
      </c>
      <c r="S239" s="69"/>
      <c r="T239" s="197">
        <f t="shared" si="57"/>
        <v>0</v>
      </c>
      <c r="U239" s="197">
        <v>0</v>
      </c>
      <c r="V239" s="197">
        <f t="shared" si="58"/>
        <v>0</v>
      </c>
      <c r="W239" s="197">
        <v>0</v>
      </c>
      <c r="X239" s="198">
        <f t="shared" si="59"/>
        <v>0</v>
      </c>
      <c r="Y239" s="32"/>
      <c r="Z239" s="32"/>
      <c r="AA239" s="32"/>
      <c r="AB239" s="32"/>
      <c r="AC239" s="32"/>
      <c r="AD239" s="32"/>
      <c r="AE239" s="32"/>
      <c r="AR239" s="199" t="s">
        <v>216</v>
      </c>
      <c r="AT239" s="199" t="s">
        <v>213</v>
      </c>
      <c r="AU239" s="199" t="s">
        <v>88</v>
      </c>
      <c r="AY239" s="15" t="s">
        <v>148</v>
      </c>
      <c r="BE239" s="200">
        <f t="shared" si="60"/>
        <v>0</v>
      </c>
      <c r="BF239" s="200">
        <f t="shared" si="61"/>
        <v>0</v>
      </c>
      <c r="BG239" s="200">
        <f t="shared" si="62"/>
        <v>0</v>
      </c>
      <c r="BH239" s="200">
        <f t="shared" si="63"/>
        <v>0</v>
      </c>
      <c r="BI239" s="200">
        <f t="shared" si="64"/>
        <v>0</v>
      </c>
      <c r="BJ239" s="15" t="s">
        <v>86</v>
      </c>
      <c r="BK239" s="200">
        <f t="shared" si="65"/>
        <v>0</v>
      </c>
      <c r="BL239" s="15" t="s">
        <v>210</v>
      </c>
      <c r="BM239" s="199" t="s">
        <v>1418</v>
      </c>
    </row>
    <row r="240" spans="1:65" s="2" customFormat="1" ht="44.25" customHeight="1">
      <c r="A240" s="32"/>
      <c r="B240" s="33"/>
      <c r="C240" s="187" t="s">
        <v>570</v>
      </c>
      <c r="D240" s="187" t="s">
        <v>151</v>
      </c>
      <c r="E240" s="188" t="s">
        <v>1264</v>
      </c>
      <c r="F240" s="189" t="s">
        <v>1265</v>
      </c>
      <c r="G240" s="190" t="s">
        <v>647</v>
      </c>
      <c r="H240" s="222"/>
      <c r="I240" s="192"/>
      <c r="J240" s="192"/>
      <c r="K240" s="193">
        <f t="shared" si="53"/>
        <v>0</v>
      </c>
      <c r="L240" s="189" t="s">
        <v>155</v>
      </c>
      <c r="M240" s="37"/>
      <c r="N240" s="194" t="s">
        <v>1</v>
      </c>
      <c r="O240" s="195" t="s">
        <v>41</v>
      </c>
      <c r="P240" s="196">
        <f t="shared" si="54"/>
        <v>0</v>
      </c>
      <c r="Q240" s="196">
        <f t="shared" si="55"/>
        <v>0</v>
      </c>
      <c r="R240" s="196">
        <f t="shared" si="56"/>
        <v>0</v>
      </c>
      <c r="S240" s="69"/>
      <c r="T240" s="197">
        <f t="shared" si="57"/>
        <v>0</v>
      </c>
      <c r="U240" s="197">
        <v>0</v>
      </c>
      <c r="V240" s="197">
        <f t="shared" si="58"/>
        <v>0</v>
      </c>
      <c r="W240" s="197">
        <v>0</v>
      </c>
      <c r="X240" s="198">
        <f t="shared" si="59"/>
        <v>0</v>
      </c>
      <c r="Y240" s="32"/>
      <c r="Z240" s="32"/>
      <c r="AA240" s="32"/>
      <c r="AB240" s="32"/>
      <c r="AC240" s="32"/>
      <c r="AD240" s="32"/>
      <c r="AE240" s="32"/>
      <c r="AR240" s="199" t="s">
        <v>210</v>
      </c>
      <c r="AT240" s="199" t="s">
        <v>151</v>
      </c>
      <c r="AU240" s="199" t="s">
        <v>88</v>
      </c>
      <c r="AY240" s="15" t="s">
        <v>148</v>
      </c>
      <c r="BE240" s="200">
        <f t="shared" si="60"/>
        <v>0</v>
      </c>
      <c r="BF240" s="200">
        <f t="shared" si="61"/>
        <v>0</v>
      </c>
      <c r="BG240" s="200">
        <f t="shared" si="62"/>
        <v>0</v>
      </c>
      <c r="BH240" s="200">
        <f t="shared" si="63"/>
        <v>0</v>
      </c>
      <c r="BI240" s="200">
        <f t="shared" si="64"/>
        <v>0</v>
      </c>
      <c r="BJ240" s="15" t="s">
        <v>86</v>
      </c>
      <c r="BK240" s="200">
        <f t="shared" si="65"/>
        <v>0</v>
      </c>
      <c r="BL240" s="15" t="s">
        <v>210</v>
      </c>
      <c r="BM240" s="199" t="s">
        <v>1419</v>
      </c>
    </row>
    <row r="241" spans="1:65" s="2" customFormat="1" ht="44.25" customHeight="1">
      <c r="A241" s="32"/>
      <c r="B241" s="33"/>
      <c r="C241" s="187" t="s">
        <v>574</v>
      </c>
      <c r="D241" s="187" t="s">
        <v>151</v>
      </c>
      <c r="E241" s="188" t="s">
        <v>641</v>
      </c>
      <c r="F241" s="189" t="s">
        <v>642</v>
      </c>
      <c r="G241" s="190" t="s">
        <v>171</v>
      </c>
      <c r="H241" s="191">
        <v>1</v>
      </c>
      <c r="I241" s="192"/>
      <c r="J241" s="192"/>
      <c r="K241" s="193">
        <f t="shared" si="53"/>
        <v>0</v>
      </c>
      <c r="L241" s="189" t="s">
        <v>155</v>
      </c>
      <c r="M241" s="37"/>
      <c r="N241" s="194" t="s">
        <v>1</v>
      </c>
      <c r="O241" s="195" t="s">
        <v>41</v>
      </c>
      <c r="P241" s="196">
        <f t="shared" si="54"/>
        <v>0</v>
      </c>
      <c r="Q241" s="196">
        <f t="shared" si="55"/>
        <v>0</v>
      </c>
      <c r="R241" s="196">
        <f t="shared" si="56"/>
        <v>0</v>
      </c>
      <c r="S241" s="69"/>
      <c r="T241" s="197">
        <f t="shared" si="57"/>
        <v>0</v>
      </c>
      <c r="U241" s="197">
        <v>0</v>
      </c>
      <c r="V241" s="197">
        <f t="shared" si="58"/>
        <v>0</v>
      </c>
      <c r="W241" s="197">
        <v>0</v>
      </c>
      <c r="X241" s="198">
        <f t="shared" si="59"/>
        <v>0</v>
      </c>
      <c r="Y241" s="32"/>
      <c r="Z241" s="32"/>
      <c r="AA241" s="32"/>
      <c r="AB241" s="32"/>
      <c r="AC241" s="32"/>
      <c r="AD241" s="32"/>
      <c r="AE241" s="32"/>
      <c r="AR241" s="199" t="s">
        <v>210</v>
      </c>
      <c r="AT241" s="199" t="s">
        <v>151</v>
      </c>
      <c r="AU241" s="199" t="s">
        <v>88</v>
      </c>
      <c r="AY241" s="15" t="s">
        <v>148</v>
      </c>
      <c r="BE241" s="200">
        <f t="shared" si="60"/>
        <v>0</v>
      </c>
      <c r="BF241" s="200">
        <f t="shared" si="61"/>
        <v>0</v>
      </c>
      <c r="BG241" s="200">
        <f t="shared" si="62"/>
        <v>0</v>
      </c>
      <c r="BH241" s="200">
        <f t="shared" si="63"/>
        <v>0</v>
      </c>
      <c r="BI241" s="200">
        <f t="shared" si="64"/>
        <v>0</v>
      </c>
      <c r="BJ241" s="15" t="s">
        <v>86</v>
      </c>
      <c r="BK241" s="200">
        <f t="shared" si="65"/>
        <v>0</v>
      </c>
      <c r="BL241" s="15" t="s">
        <v>210</v>
      </c>
      <c r="BM241" s="199" t="s">
        <v>1420</v>
      </c>
    </row>
    <row r="242" spans="1:65" s="12" customFormat="1" ht="25.9" customHeight="1">
      <c r="B242" s="170"/>
      <c r="C242" s="171"/>
      <c r="D242" s="172" t="s">
        <v>77</v>
      </c>
      <c r="E242" s="173" t="s">
        <v>649</v>
      </c>
      <c r="F242" s="173" t="s">
        <v>650</v>
      </c>
      <c r="G242" s="171"/>
      <c r="H242" s="171"/>
      <c r="I242" s="174"/>
      <c r="J242" s="174"/>
      <c r="K242" s="175">
        <f>BK242</f>
        <v>0</v>
      </c>
      <c r="L242" s="171"/>
      <c r="M242" s="176"/>
      <c r="N242" s="177"/>
      <c r="O242" s="178"/>
      <c r="P242" s="178"/>
      <c r="Q242" s="179">
        <f>Q243</f>
        <v>0</v>
      </c>
      <c r="R242" s="179">
        <f>R243</f>
        <v>0</v>
      </c>
      <c r="S242" s="178"/>
      <c r="T242" s="180">
        <f>T243</f>
        <v>0</v>
      </c>
      <c r="U242" s="178"/>
      <c r="V242" s="180">
        <f>V243</f>
        <v>0</v>
      </c>
      <c r="W242" s="178"/>
      <c r="X242" s="181">
        <f>X243</f>
        <v>0</v>
      </c>
      <c r="AR242" s="182" t="s">
        <v>156</v>
      </c>
      <c r="AT242" s="183" t="s">
        <v>77</v>
      </c>
      <c r="AU242" s="183" t="s">
        <v>78</v>
      </c>
      <c r="AY242" s="182" t="s">
        <v>148</v>
      </c>
      <c r="BK242" s="184">
        <f>BK243</f>
        <v>0</v>
      </c>
    </row>
    <row r="243" spans="1:65" s="2" customFormat="1" ht="37.9" customHeight="1">
      <c r="A243" s="32"/>
      <c r="B243" s="33"/>
      <c r="C243" s="187" t="s">
        <v>578</v>
      </c>
      <c r="D243" s="187" t="s">
        <v>151</v>
      </c>
      <c r="E243" s="188" t="s">
        <v>652</v>
      </c>
      <c r="F243" s="189" t="s">
        <v>653</v>
      </c>
      <c r="G243" s="190" t="s">
        <v>654</v>
      </c>
      <c r="H243" s="191">
        <v>24</v>
      </c>
      <c r="I243" s="192"/>
      <c r="J243" s="192"/>
      <c r="K243" s="193">
        <f>ROUND(P243*H243,2)</f>
        <v>0</v>
      </c>
      <c r="L243" s="189" t="s">
        <v>155</v>
      </c>
      <c r="M243" s="37"/>
      <c r="N243" s="194" t="s">
        <v>1</v>
      </c>
      <c r="O243" s="195" t="s">
        <v>41</v>
      </c>
      <c r="P243" s="196">
        <f>I243+J243</f>
        <v>0</v>
      </c>
      <c r="Q243" s="196">
        <f>ROUND(I243*H243,2)</f>
        <v>0</v>
      </c>
      <c r="R243" s="196">
        <f>ROUND(J243*H243,2)</f>
        <v>0</v>
      </c>
      <c r="S243" s="69"/>
      <c r="T243" s="197">
        <f>S243*H243</f>
        <v>0</v>
      </c>
      <c r="U243" s="197">
        <v>0</v>
      </c>
      <c r="V243" s="197">
        <f>U243*H243</f>
        <v>0</v>
      </c>
      <c r="W243" s="197">
        <v>0</v>
      </c>
      <c r="X243" s="198">
        <f>W243*H243</f>
        <v>0</v>
      </c>
      <c r="Y243" s="32"/>
      <c r="Z243" s="32"/>
      <c r="AA243" s="32"/>
      <c r="AB243" s="32"/>
      <c r="AC243" s="32"/>
      <c r="AD243" s="32"/>
      <c r="AE243" s="32"/>
      <c r="AR243" s="199" t="s">
        <v>655</v>
      </c>
      <c r="AT243" s="199" t="s">
        <v>151</v>
      </c>
      <c r="AU243" s="199" t="s">
        <v>86</v>
      </c>
      <c r="AY243" s="15" t="s">
        <v>148</v>
      </c>
      <c r="BE243" s="200">
        <f>IF(O243="základní",K243,0)</f>
        <v>0</v>
      </c>
      <c r="BF243" s="200">
        <f>IF(O243="snížená",K243,0)</f>
        <v>0</v>
      </c>
      <c r="BG243" s="200">
        <f>IF(O243="zákl. přenesená",K243,0)</f>
        <v>0</v>
      </c>
      <c r="BH243" s="200">
        <f>IF(O243="sníž. přenesená",K243,0)</f>
        <v>0</v>
      </c>
      <c r="BI243" s="200">
        <f>IF(O243="nulová",K243,0)</f>
        <v>0</v>
      </c>
      <c r="BJ243" s="15" t="s">
        <v>86</v>
      </c>
      <c r="BK243" s="200">
        <f>ROUND(P243*H243,2)</f>
        <v>0</v>
      </c>
      <c r="BL243" s="15" t="s">
        <v>655</v>
      </c>
      <c r="BM243" s="199" t="s">
        <v>1421</v>
      </c>
    </row>
    <row r="244" spans="1:65" s="12" customFormat="1" ht="25.9" customHeight="1">
      <c r="B244" s="170"/>
      <c r="C244" s="171"/>
      <c r="D244" s="172" t="s">
        <v>77</v>
      </c>
      <c r="E244" s="173" t="s">
        <v>657</v>
      </c>
      <c r="F244" s="173" t="s">
        <v>658</v>
      </c>
      <c r="G244" s="171"/>
      <c r="H244" s="171"/>
      <c r="I244" s="174"/>
      <c r="J244" s="174"/>
      <c r="K244" s="175">
        <f>BK244</f>
        <v>0</v>
      </c>
      <c r="L244" s="171"/>
      <c r="M244" s="176"/>
      <c r="N244" s="177"/>
      <c r="O244" s="178"/>
      <c r="P244" s="178"/>
      <c r="Q244" s="179">
        <f>Q245+Q247+Q250+Q252+Q254</f>
        <v>0</v>
      </c>
      <c r="R244" s="179">
        <f>R245+R247+R250+R252+R254</f>
        <v>0</v>
      </c>
      <c r="S244" s="178"/>
      <c r="T244" s="180">
        <f>T245+T247+T250+T252+T254</f>
        <v>0</v>
      </c>
      <c r="U244" s="178"/>
      <c r="V244" s="180">
        <f>V245+V247+V250+V252+V254</f>
        <v>0</v>
      </c>
      <c r="W244" s="178"/>
      <c r="X244" s="181">
        <f>X245+X247+X250+X252+X254</f>
        <v>0</v>
      </c>
      <c r="AR244" s="182" t="s">
        <v>173</v>
      </c>
      <c r="AT244" s="183" t="s">
        <v>77</v>
      </c>
      <c r="AU244" s="183" t="s">
        <v>78</v>
      </c>
      <c r="AY244" s="182" t="s">
        <v>148</v>
      </c>
      <c r="BK244" s="184">
        <f>BK245+BK247+BK250+BK252+BK254</f>
        <v>0</v>
      </c>
    </row>
    <row r="245" spans="1:65" s="12" customFormat="1" ht="22.9" customHeight="1">
      <c r="B245" s="170"/>
      <c r="C245" s="171"/>
      <c r="D245" s="172" t="s">
        <v>77</v>
      </c>
      <c r="E245" s="185" t="s">
        <v>659</v>
      </c>
      <c r="F245" s="185" t="s">
        <v>660</v>
      </c>
      <c r="G245" s="171"/>
      <c r="H245" s="171"/>
      <c r="I245" s="174"/>
      <c r="J245" s="174"/>
      <c r="K245" s="186">
        <f>BK245</f>
        <v>0</v>
      </c>
      <c r="L245" s="171"/>
      <c r="M245" s="176"/>
      <c r="N245" s="177"/>
      <c r="O245" s="178"/>
      <c r="P245" s="178"/>
      <c r="Q245" s="179">
        <f>Q246</f>
        <v>0</v>
      </c>
      <c r="R245" s="179">
        <f>R246</f>
        <v>0</v>
      </c>
      <c r="S245" s="178"/>
      <c r="T245" s="180">
        <f>T246</f>
        <v>0</v>
      </c>
      <c r="U245" s="178"/>
      <c r="V245" s="180">
        <f>V246</f>
        <v>0</v>
      </c>
      <c r="W245" s="178"/>
      <c r="X245" s="181">
        <f>X246</f>
        <v>0</v>
      </c>
      <c r="AR245" s="182" t="s">
        <v>173</v>
      </c>
      <c r="AT245" s="183" t="s">
        <v>77</v>
      </c>
      <c r="AU245" s="183" t="s">
        <v>86</v>
      </c>
      <c r="AY245" s="182" t="s">
        <v>148</v>
      </c>
      <c r="BK245" s="184">
        <f>BK246</f>
        <v>0</v>
      </c>
    </row>
    <row r="246" spans="1:65" s="2" customFormat="1" ht="24.2" customHeight="1">
      <c r="A246" s="32"/>
      <c r="B246" s="33"/>
      <c r="C246" s="187" t="s">
        <v>582</v>
      </c>
      <c r="D246" s="187" t="s">
        <v>151</v>
      </c>
      <c r="E246" s="188" t="s">
        <v>662</v>
      </c>
      <c r="F246" s="189" t="s">
        <v>663</v>
      </c>
      <c r="G246" s="190" t="s">
        <v>664</v>
      </c>
      <c r="H246" s="191">
        <v>1</v>
      </c>
      <c r="I246" s="192"/>
      <c r="J246" s="192"/>
      <c r="K246" s="193">
        <f>ROUND(P246*H246,2)</f>
        <v>0</v>
      </c>
      <c r="L246" s="189" t="s">
        <v>155</v>
      </c>
      <c r="M246" s="37"/>
      <c r="N246" s="194" t="s">
        <v>1</v>
      </c>
      <c r="O246" s="195" t="s">
        <v>41</v>
      </c>
      <c r="P246" s="196">
        <f>I246+J246</f>
        <v>0</v>
      </c>
      <c r="Q246" s="196">
        <f>ROUND(I246*H246,2)</f>
        <v>0</v>
      </c>
      <c r="R246" s="196">
        <f>ROUND(J246*H246,2)</f>
        <v>0</v>
      </c>
      <c r="S246" s="69"/>
      <c r="T246" s="197">
        <f>S246*H246</f>
        <v>0</v>
      </c>
      <c r="U246" s="197">
        <v>0</v>
      </c>
      <c r="V246" s="197">
        <f>U246*H246</f>
        <v>0</v>
      </c>
      <c r="W246" s="197">
        <v>0</v>
      </c>
      <c r="X246" s="198">
        <f>W246*H246</f>
        <v>0</v>
      </c>
      <c r="Y246" s="32"/>
      <c r="Z246" s="32"/>
      <c r="AA246" s="32"/>
      <c r="AB246" s="32"/>
      <c r="AC246" s="32"/>
      <c r="AD246" s="32"/>
      <c r="AE246" s="32"/>
      <c r="AR246" s="199" t="s">
        <v>665</v>
      </c>
      <c r="AT246" s="199" t="s">
        <v>151</v>
      </c>
      <c r="AU246" s="199" t="s">
        <v>88</v>
      </c>
      <c r="AY246" s="15" t="s">
        <v>148</v>
      </c>
      <c r="BE246" s="200">
        <f>IF(O246="základní",K246,0)</f>
        <v>0</v>
      </c>
      <c r="BF246" s="200">
        <f>IF(O246="snížená",K246,0)</f>
        <v>0</v>
      </c>
      <c r="BG246" s="200">
        <f>IF(O246="zákl. přenesená",K246,0)</f>
        <v>0</v>
      </c>
      <c r="BH246" s="200">
        <f>IF(O246="sníž. přenesená",K246,0)</f>
        <v>0</v>
      </c>
      <c r="BI246" s="200">
        <f>IF(O246="nulová",K246,0)</f>
        <v>0</v>
      </c>
      <c r="BJ246" s="15" t="s">
        <v>86</v>
      </c>
      <c r="BK246" s="200">
        <f>ROUND(P246*H246,2)</f>
        <v>0</v>
      </c>
      <c r="BL246" s="15" t="s">
        <v>665</v>
      </c>
      <c r="BM246" s="199" t="s">
        <v>1422</v>
      </c>
    </row>
    <row r="247" spans="1:65" s="12" customFormat="1" ht="22.9" customHeight="1">
      <c r="B247" s="170"/>
      <c r="C247" s="171"/>
      <c r="D247" s="172" t="s">
        <v>77</v>
      </c>
      <c r="E247" s="185" t="s">
        <v>667</v>
      </c>
      <c r="F247" s="185" t="s">
        <v>668</v>
      </c>
      <c r="G247" s="171"/>
      <c r="H247" s="171"/>
      <c r="I247" s="174"/>
      <c r="J247" s="174"/>
      <c r="K247" s="186">
        <f>BK247</f>
        <v>0</v>
      </c>
      <c r="L247" s="171"/>
      <c r="M247" s="176"/>
      <c r="N247" s="177"/>
      <c r="O247" s="178"/>
      <c r="P247" s="178"/>
      <c r="Q247" s="179">
        <f>SUM(Q248:Q249)</f>
        <v>0</v>
      </c>
      <c r="R247" s="179">
        <f>SUM(R248:R249)</f>
        <v>0</v>
      </c>
      <c r="S247" s="178"/>
      <c r="T247" s="180">
        <f>SUM(T248:T249)</f>
        <v>0</v>
      </c>
      <c r="U247" s="178"/>
      <c r="V247" s="180">
        <f>SUM(V248:V249)</f>
        <v>0</v>
      </c>
      <c r="W247" s="178"/>
      <c r="X247" s="181">
        <f>SUM(X248:X249)</f>
        <v>0</v>
      </c>
      <c r="AR247" s="182" t="s">
        <v>173</v>
      </c>
      <c r="AT247" s="183" t="s">
        <v>77</v>
      </c>
      <c r="AU247" s="183" t="s">
        <v>86</v>
      </c>
      <c r="AY247" s="182" t="s">
        <v>148</v>
      </c>
      <c r="BK247" s="184">
        <f>SUM(BK248:BK249)</f>
        <v>0</v>
      </c>
    </row>
    <row r="248" spans="1:65" s="2" customFormat="1" ht="24.2" customHeight="1">
      <c r="A248" s="32"/>
      <c r="B248" s="33"/>
      <c r="C248" s="187" t="s">
        <v>586</v>
      </c>
      <c r="D248" s="187" t="s">
        <v>151</v>
      </c>
      <c r="E248" s="188" t="s">
        <v>670</v>
      </c>
      <c r="F248" s="189" t="s">
        <v>668</v>
      </c>
      <c r="G248" s="190" t="s">
        <v>664</v>
      </c>
      <c r="H248" s="191">
        <v>1</v>
      </c>
      <c r="I248" s="192"/>
      <c r="J248" s="192"/>
      <c r="K248" s="193">
        <f>ROUND(P248*H248,2)</f>
        <v>0</v>
      </c>
      <c r="L248" s="189" t="s">
        <v>155</v>
      </c>
      <c r="M248" s="37"/>
      <c r="N248" s="194" t="s">
        <v>1</v>
      </c>
      <c r="O248" s="195" t="s">
        <v>41</v>
      </c>
      <c r="P248" s="196">
        <f>I248+J248</f>
        <v>0</v>
      </c>
      <c r="Q248" s="196">
        <f>ROUND(I248*H248,2)</f>
        <v>0</v>
      </c>
      <c r="R248" s="196">
        <f>ROUND(J248*H248,2)</f>
        <v>0</v>
      </c>
      <c r="S248" s="69"/>
      <c r="T248" s="197">
        <f>S248*H248</f>
        <v>0</v>
      </c>
      <c r="U248" s="197">
        <v>0</v>
      </c>
      <c r="V248" s="197">
        <f>U248*H248</f>
        <v>0</v>
      </c>
      <c r="W248" s="197">
        <v>0</v>
      </c>
      <c r="X248" s="198">
        <f>W248*H248</f>
        <v>0</v>
      </c>
      <c r="Y248" s="32"/>
      <c r="Z248" s="32"/>
      <c r="AA248" s="32"/>
      <c r="AB248" s="32"/>
      <c r="AC248" s="32"/>
      <c r="AD248" s="32"/>
      <c r="AE248" s="32"/>
      <c r="AR248" s="199" t="s">
        <v>665</v>
      </c>
      <c r="AT248" s="199" t="s">
        <v>151</v>
      </c>
      <c r="AU248" s="199" t="s">
        <v>88</v>
      </c>
      <c r="AY248" s="15" t="s">
        <v>148</v>
      </c>
      <c r="BE248" s="200">
        <f>IF(O248="základní",K248,0)</f>
        <v>0</v>
      </c>
      <c r="BF248" s="200">
        <f>IF(O248="snížená",K248,0)</f>
        <v>0</v>
      </c>
      <c r="BG248" s="200">
        <f>IF(O248="zákl. přenesená",K248,0)</f>
        <v>0</v>
      </c>
      <c r="BH248" s="200">
        <f>IF(O248="sníž. přenesená",K248,0)</f>
        <v>0</v>
      </c>
      <c r="BI248" s="200">
        <f>IF(O248="nulová",K248,0)</f>
        <v>0</v>
      </c>
      <c r="BJ248" s="15" t="s">
        <v>86</v>
      </c>
      <c r="BK248" s="200">
        <f>ROUND(P248*H248,2)</f>
        <v>0</v>
      </c>
      <c r="BL248" s="15" t="s">
        <v>665</v>
      </c>
      <c r="BM248" s="199" t="s">
        <v>1423</v>
      </c>
    </row>
    <row r="249" spans="1:65" s="2" customFormat="1" ht="37.9" customHeight="1">
      <c r="A249" s="32"/>
      <c r="B249" s="33"/>
      <c r="C249" s="187" t="s">
        <v>590</v>
      </c>
      <c r="D249" s="187" t="s">
        <v>151</v>
      </c>
      <c r="E249" s="188" t="s">
        <v>674</v>
      </c>
      <c r="F249" s="189" t="s">
        <v>675</v>
      </c>
      <c r="G249" s="190" t="s">
        <v>664</v>
      </c>
      <c r="H249" s="191">
        <v>1</v>
      </c>
      <c r="I249" s="192"/>
      <c r="J249" s="192"/>
      <c r="K249" s="193">
        <f>ROUND(P249*H249,2)</f>
        <v>0</v>
      </c>
      <c r="L249" s="189" t="s">
        <v>155</v>
      </c>
      <c r="M249" s="37"/>
      <c r="N249" s="194" t="s">
        <v>1</v>
      </c>
      <c r="O249" s="195" t="s">
        <v>41</v>
      </c>
      <c r="P249" s="196">
        <f>I249+J249</f>
        <v>0</v>
      </c>
      <c r="Q249" s="196">
        <f>ROUND(I249*H249,2)</f>
        <v>0</v>
      </c>
      <c r="R249" s="196">
        <f>ROUND(J249*H249,2)</f>
        <v>0</v>
      </c>
      <c r="S249" s="69"/>
      <c r="T249" s="197">
        <f>S249*H249</f>
        <v>0</v>
      </c>
      <c r="U249" s="197">
        <v>0</v>
      </c>
      <c r="V249" s="197">
        <f>U249*H249</f>
        <v>0</v>
      </c>
      <c r="W249" s="197">
        <v>0</v>
      </c>
      <c r="X249" s="198">
        <f>W249*H249</f>
        <v>0</v>
      </c>
      <c r="Y249" s="32"/>
      <c r="Z249" s="32"/>
      <c r="AA249" s="32"/>
      <c r="AB249" s="32"/>
      <c r="AC249" s="32"/>
      <c r="AD249" s="32"/>
      <c r="AE249" s="32"/>
      <c r="AR249" s="199" t="s">
        <v>665</v>
      </c>
      <c r="AT249" s="199" t="s">
        <v>151</v>
      </c>
      <c r="AU249" s="199" t="s">
        <v>88</v>
      </c>
      <c r="AY249" s="15" t="s">
        <v>148</v>
      </c>
      <c r="BE249" s="200">
        <f>IF(O249="základní",K249,0)</f>
        <v>0</v>
      </c>
      <c r="BF249" s="200">
        <f>IF(O249="snížená",K249,0)</f>
        <v>0</v>
      </c>
      <c r="BG249" s="200">
        <f>IF(O249="zákl. přenesená",K249,0)</f>
        <v>0</v>
      </c>
      <c r="BH249" s="200">
        <f>IF(O249="sníž. přenesená",K249,0)</f>
        <v>0</v>
      </c>
      <c r="BI249" s="200">
        <f>IF(O249="nulová",K249,0)</f>
        <v>0</v>
      </c>
      <c r="BJ249" s="15" t="s">
        <v>86</v>
      </c>
      <c r="BK249" s="200">
        <f>ROUND(P249*H249,2)</f>
        <v>0</v>
      </c>
      <c r="BL249" s="15" t="s">
        <v>665</v>
      </c>
      <c r="BM249" s="199" t="s">
        <v>1424</v>
      </c>
    </row>
    <row r="250" spans="1:65" s="12" customFormat="1" ht="22.9" customHeight="1">
      <c r="B250" s="170"/>
      <c r="C250" s="171"/>
      <c r="D250" s="172" t="s">
        <v>77</v>
      </c>
      <c r="E250" s="185" t="s">
        <v>677</v>
      </c>
      <c r="F250" s="185" t="s">
        <v>678</v>
      </c>
      <c r="G250" s="171"/>
      <c r="H250" s="171"/>
      <c r="I250" s="174"/>
      <c r="J250" s="174"/>
      <c r="K250" s="186">
        <f>BK250</f>
        <v>0</v>
      </c>
      <c r="L250" s="171"/>
      <c r="M250" s="176"/>
      <c r="N250" s="177"/>
      <c r="O250" s="178"/>
      <c r="P250" s="178"/>
      <c r="Q250" s="179">
        <f>Q251</f>
        <v>0</v>
      </c>
      <c r="R250" s="179">
        <f>R251</f>
        <v>0</v>
      </c>
      <c r="S250" s="178"/>
      <c r="T250" s="180">
        <f>T251</f>
        <v>0</v>
      </c>
      <c r="U250" s="178"/>
      <c r="V250" s="180">
        <f>V251</f>
        <v>0</v>
      </c>
      <c r="W250" s="178"/>
      <c r="X250" s="181">
        <f>X251</f>
        <v>0</v>
      </c>
      <c r="AR250" s="182" t="s">
        <v>173</v>
      </c>
      <c r="AT250" s="183" t="s">
        <v>77</v>
      </c>
      <c r="AU250" s="183" t="s">
        <v>86</v>
      </c>
      <c r="AY250" s="182" t="s">
        <v>148</v>
      </c>
      <c r="BK250" s="184">
        <f>BK251</f>
        <v>0</v>
      </c>
    </row>
    <row r="251" spans="1:65" s="2" customFormat="1" ht="24.2" customHeight="1">
      <c r="A251" s="32"/>
      <c r="B251" s="33"/>
      <c r="C251" s="187" t="s">
        <v>594</v>
      </c>
      <c r="D251" s="187" t="s">
        <v>151</v>
      </c>
      <c r="E251" s="188" t="s">
        <v>680</v>
      </c>
      <c r="F251" s="189" t="s">
        <v>681</v>
      </c>
      <c r="G251" s="190" t="s">
        <v>664</v>
      </c>
      <c r="H251" s="191">
        <v>1</v>
      </c>
      <c r="I251" s="192"/>
      <c r="J251" s="192"/>
      <c r="K251" s="193">
        <f>ROUND(P251*H251,2)</f>
        <v>0</v>
      </c>
      <c r="L251" s="189" t="s">
        <v>155</v>
      </c>
      <c r="M251" s="37"/>
      <c r="N251" s="194" t="s">
        <v>1</v>
      </c>
      <c r="O251" s="195" t="s">
        <v>41</v>
      </c>
      <c r="P251" s="196">
        <f>I251+J251</f>
        <v>0</v>
      </c>
      <c r="Q251" s="196">
        <f>ROUND(I251*H251,2)</f>
        <v>0</v>
      </c>
      <c r="R251" s="196">
        <f>ROUND(J251*H251,2)</f>
        <v>0</v>
      </c>
      <c r="S251" s="69"/>
      <c r="T251" s="197">
        <f>S251*H251</f>
        <v>0</v>
      </c>
      <c r="U251" s="197">
        <v>0</v>
      </c>
      <c r="V251" s="197">
        <f>U251*H251</f>
        <v>0</v>
      </c>
      <c r="W251" s="197">
        <v>0</v>
      </c>
      <c r="X251" s="198">
        <f>W251*H251</f>
        <v>0</v>
      </c>
      <c r="Y251" s="32"/>
      <c r="Z251" s="32"/>
      <c r="AA251" s="32"/>
      <c r="AB251" s="32"/>
      <c r="AC251" s="32"/>
      <c r="AD251" s="32"/>
      <c r="AE251" s="32"/>
      <c r="AR251" s="199" t="s">
        <v>665</v>
      </c>
      <c r="AT251" s="199" t="s">
        <v>151</v>
      </c>
      <c r="AU251" s="199" t="s">
        <v>88</v>
      </c>
      <c r="AY251" s="15" t="s">
        <v>148</v>
      </c>
      <c r="BE251" s="200">
        <f>IF(O251="základní",K251,0)</f>
        <v>0</v>
      </c>
      <c r="BF251" s="200">
        <f>IF(O251="snížená",K251,0)</f>
        <v>0</v>
      </c>
      <c r="BG251" s="200">
        <f>IF(O251="zákl. přenesená",K251,0)</f>
        <v>0</v>
      </c>
      <c r="BH251" s="200">
        <f>IF(O251="sníž. přenesená",K251,0)</f>
        <v>0</v>
      </c>
      <c r="BI251" s="200">
        <f>IF(O251="nulová",K251,0)</f>
        <v>0</v>
      </c>
      <c r="BJ251" s="15" t="s">
        <v>86</v>
      </c>
      <c r="BK251" s="200">
        <f>ROUND(P251*H251,2)</f>
        <v>0</v>
      </c>
      <c r="BL251" s="15" t="s">
        <v>665</v>
      </c>
      <c r="BM251" s="199" t="s">
        <v>1425</v>
      </c>
    </row>
    <row r="252" spans="1:65" s="12" customFormat="1" ht="22.9" customHeight="1">
      <c r="B252" s="170"/>
      <c r="C252" s="171"/>
      <c r="D252" s="172" t="s">
        <v>77</v>
      </c>
      <c r="E252" s="185" t="s">
        <v>683</v>
      </c>
      <c r="F252" s="185" t="s">
        <v>684</v>
      </c>
      <c r="G252" s="171"/>
      <c r="H252" s="171"/>
      <c r="I252" s="174"/>
      <c r="J252" s="174"/>
      <c r="K252" s="186">
        <f>BK252</f>
        <v>0</v>
      </c>
      <c r="L252" s="171"/>
      <c r="M252" s="176"/>
      <c r="N252" s="177"/>
      <c r="O252" s="178"/>
      <c r="P252" s="178"/>
      <c r="Q252" s="179">
        <f>Q253</f>
        <v>0</v>
      </c>
      <c r="R252" s="179">
        <f>R253</f>
        <v>0</v>
      </c>
      <c r="S252" s="178"/>
      <c r="T252" s="180">
        <f>T253</f>
        <v>0</v>
      </c>
      <c r="U252" s="178"/>
      <c r="V252" s="180">
        <f>V253</f>
        <v>0</v>
      </c>
      <c r="W252" s="178"/>
      <c r="X252" s="181">
        <f>X253</f>
        <v>0</v>
      </c>
      <c r="AR252" s="182" t="s">
        <v>173</v>
      </c>
      <c r="AT252" s="183" t="s">
        <v>77</v>
      </c>
      <c r="AU252" s="183" t="s">
        <v>86</v>
      </c>
      <c r="AY252" s="182" t="s">
        <v>148</v>
      </c>
      <c r="BK252" s="184">
        <f>BK253</f>
        <v>0</v>
      </c>
    </row>
    <row r="253" spans="1:65" s="2" customFormat="1" ht="24.2" customHeight="1">
      <c r="A253" s="32"/>
      <c r="B253" s="33"/>
      <c r="C253" s="187" t="s">
        <v>598</v>
      </c>
      <c r="D253" s="187" t="s">
        <v>151</v>
      </c>
      <c r="E253" s="188" t="s">
        <v>686</v>
      </c>
      <c r="F253" s="189" t="s">
        <v>687</v>
      </c>
      <c r="G253" s="190" t="s">
        <v>664</v>
      </c>
      <c r="H253" s="191">
        <v>1</v>
      </c>
      <c r="I253" s="192"/>
      <c r="J253" s="192"/>
      <c r="K253" s="193">
        <f>ROUND(P253*H253,2)</f>
        <v>0</v>
      </c>
      <c r="L253" s="189" t="s">
        <v>155</v>
      </c>
      <c r="M253" s="37"/>
      <c r="N253" s="194" t="s">
        <v>1</v>
      </c>
      <c r="O253" s="195" t="s">
        <v>41</v>
      </c>
      <c r="P253" s="196">
        <f>I253+J253</f>
        <v>0</v>
      </c>
      <c r="Q253" s="196">
        <f>ROUND(I253*H253,2)</f>
        <v>0</v>
      </c>
      <c r="R253" s="196">
        <f>ROUND(J253*H253,2)</f>
        <v>0</v>
      </c>
      <c r="S253" s="69"/>
      <c r="T253" s="197">
        <f>S253*H253</f>
        <v>0</v>
      </c>
      <c r="U253" s="197">
        <v>0</v>
      </c>
      <c r="V253" s="197">
        <f>U253*H253</f>
        <v>0</v>
      </c>
      <c r="W253" s="197">
        <v>0</v>
      </c>
      <c r="X253" s="198">
        <f>W253*H253</f>
        <v>0</v>
      </c>
      <c r="Y253" s="32"/>
      <c r="Z253" s="32"/>
      <c r="AA253" s="32"/>
      <c r="AB253" s="32"/>
      <c r="AC253" s="32"/>
      <c r="AD253" s="32"/>
      <c r="AE253" s="32"/>
      <c r="AR253" s="199" t="s">
        <v>665</v>
      </c>
      <c r="AT253" s="199" t="s">
        <v>151</v>
      </c>
      <c r="AU253" s="199" t="s">
        <v>88</v>
      </c>
      <c r="AY253" s="15" t="s">
        <v>148</v>
      </c>
      <c r="BE253" s="200">
        <f>IF(O253="základní",K253,0)</f>
        <v>0</v>
      </c>
      <c r="BF253" s="200">
        <f>IF(O253="snížená",K253,0)</f>
        <v>0</v>
      </c>
      <c r="BG253" s="200">
        <f>IF(O253="zákl. přenesená",K253,0)</f>
        <v>0</v>
      </c>
      <c r="BH253" s="200">
        <f>IF(O253="sníž. přenesená",K253,0)</f>
        <v>0</v>
      </c>
      <c r="BI253" s="200">
        <f>IF(O253="nulová",K253,0)</f>
        <v>0</v>
      </c>
      <c r="BJ253" s="15" t="s">
        <v>86</v>
      </c>
      <c r="BK253" s="200">
        <f>ROUND(P253*H253,2)</f>
        <v>0</v>
      </c>
      <c r="BL253" s="15" t="s">
        <v>665</v>
      </c>
      <c r="BM253" s="199" t="s">
        <v>1426</v>
      </c>
    </row>
    <row r="254" spans="1:65" s="12" customFormat="1" ht="22.9" customHeight="1">
      <c r="B254" s="170"/>
      <c r="C254" s="171"/>
      <c r="D254" s="172" t="s">
        <v>77</v>
      </c>
      <c r="E254" s="185" t="s">
        <v>689</v>
      </c>
      <c r="F254" s="185" t="s">
        <v>690</v>
      </c>
      <c r="G254" s="171"/>
      <c r="H254" s="171"/>
      <c r="I254" s="174"/>
      <c r="J254" s="174"/>
      <c r="K254" s="186">
        <f>BK254</f>
        <v>0</v>
      </c>
      <c r="L254" s="171"/>
      <c r="M254" s="176"/>
      <c r="N254" s="177"/>
      <c r="O254" s="178"/>
      <c r="P254" s="178"/>
      <c r="Q254" s="179">
        <f>SUM(Q255:Q256)</f>
        <v>0</v>
      </c>
      <c r="R254" s="179">
        <f>SUM(R255:R256)</f>
        <v>0</v>
      </c>
      <c r="S254" s="178"/>
      <c r="T254" s="180">
        <f>SUM(T255:T256)</f>
        <v>0</v>
      </c>
      <c r="U254" s="178"/>
      <c r="V254" s="180">
        <f>SUM(V255:V256)</f>
        <v>0</v>
      </c>
      <c r="W254" s="178"/>
      <c r="X254" s="181">
        <f>SUM(X255:X256)</f>
        <v>0</v>
      </c>
      <c r="AR254" s="182" t="s">
        <v>173</v>
      </c>
      <c r="AT254" s="183" t="s">
        <v>77</v>
      </c>
      <c r="AU254" s="183" t="s">
        <v>86</v>
      </c>
      <c r="AY254" s="182" t="s">
        <v>148</v>
      </c>
      <c r="BK254" s="184">
        <f>SUM(BK255:BK256)</f>
        <v>0</v>
      </c>
    </row>
    <row r="255" spans="1:65" s="2" customFormat="1" ht="24.2" customHeight="1">
      <c r="A255" s="32"/>
      <c r="B255" s="33"/>
      <c r="C255" s="187" t="s">
        <v>602</v>
      </c>
      <c r="D255" s="187" t="s">
        <v>151</v>
      </c>
      <c r="E255" s="188" t="s">
        <v>692</v>
      </c>
      <c r="F255" s="189" t="s">
        <v>693</v>
      </c>
      <c r="G255" s="190" t="s">
        <v>664</v>
      </c>
      <c r="H255" s="191">
        <v>1</v>
      </c>
      <c r="I255" s="192"/>
      <c r="J255" s="192"/>
      <c r="K255" s="193">
        <f>ROUND(P255*H255,2)</f>
        <v>0</v>
      </c>
      <c r="L255" s="189" t="s">
        <v>155</v>
      </c>
      <c r="M255" s="37"/>
      <c r="N255" s="194" t="s">
        <v>1</v>
      </c>
      <c r="O255" s="195" t="s">
        <v>41</v>
      </c>
      <c r="P255" s="196">
        <f>I255+J255</f>
        <v>0</v>
      </c>
      <c r="Q255" s="196">
        <f>ROUND(I255*H255,2)</f>
        <v>0</v>
      </c>
      <c r="R255" s="196">
        <f>ROUND(J255*H255,2)</f>
        <v>0</v>
      </c>
      <c r="S255" s="69"/>
      <c r="T255" s="197">
        <f>S255*H255</f>
        <v>0</v>
      </c>
      <c r="U255" s="197">
        <v>0</v>
      </c>
      <c r="V255" s="197">
        <f>U255*H255</f>
        <v>0</v>
      </c>
      <c r="W255" s="197">
        <v>0</v>
      </c>
      <c r="X255" s="198">
        <f>W255*H255</f>
        <v>0</v>
      </c>
      <c r="Y255" s="32"/>
      <c r="Z255" s="32"/>
      <c r="AA255" s="32"/>
      <c r="AB255" s="32"/>
      <c r="AC255" s="32"/>
      <c r="AD255" s="32"/>
      <c r="AE255" s="32"/>
      <c r="AR255" s="199" t="s">
        <v>665</v>
      </c>
      <c r="AT255" s="199" t="s">
        <v>151</v>
      </c>
      <c r="AU255" s="199" t="s">
        <v>88</v>
      </c>
      <c r="AY255" s="15" t="s">
        <v>148</v>
      </c>
      <c r="BE255" s="200">
        <f>IF(O255="základní",K255,0)</f>
        <v>0</v>
      </c>
      <c r="BF255" s="200">
        <f>IF(O255="snížená",K255,0)</f>
        <v>0</v>
      </c>
      <c r="BG255" s="200">
        <f>IF(O255="zákl. přenesená",K255,0)</f>
        <v>0</v>
      </c>
      <c r="BH255" s="200">
        <f>IF(O255="sníž. přenesená",K255,0)</f>
        <v>0</v>
      </c>
      <c r="BI255" s="200">
        <f>IF(O255="nulová",K255,0)</f>
        <v>0</v>
      </c>
      <c r="BJ255" s="15" t="s">
        <v>86</v>
      </c>
      <c r="BK255" s="200">
        <f>ROUND(P255*H255,2)</f>
        <v>0</v>
      </c>
      <c r="BL255" s="15" t="s">
        <v>665</v>
      </c>
      <c r="BM255" s="199" t="s">
        <v>1427</v>
      </c>
    </row>
    <row r="256" spans="1:65" s="2" customFormat="1" ht="24.2" customHeight="1">
      <c r="A256" s="32"/>
      <c r="B256" s="33"/>
      <c r="C256" s="187" t="s">
        <v>607</v>
      </c>
      <c r="D256" s="187" t="s">
        <v>151</v>
      </c>
      <c r="E256" s="188" t="s">
        <v>696</v>
      </c>
      <c r="F256" s="189" t="s">
        <v>697</v>
      </c>
      <c r="G256" s="190" t="s">
        <v>664</v>
      </c>
      <c r="H256" s="191">
        <v>1</v>
      </c>
      <c r="I256" s="192"/>
      <c r="J256" s="192"/>
      <c r="K256" s="193">
        <f>ROUND(P256*H256,2)</f>
        <v>0</v>
      </c>
      <c r="L256" s="189" t="s">
        <v>155</v>
      </c>
      <c r="M256" s="37"/>
      <c r="N256" s="223" t="s">
        <v>1</v>
      </c>
      <c r="O256" s="224" t="s">
        <v>41</v>
      </c>
      <c r="P256" s="225">
        <f>I256+J256</f>
        <v>0</v>
      </c>
      <c r="Q256" s="225">
        <f>ROUND(I256*H256,2)</f>
        <v>0</v>
      </c>
      <c r="R256" s="225">
        <f>ROUND(J256*H256,2)</f>
        <v>0</v>
      </c>
      <c r="S256" s="226"/>
      <c r="T256" s="227">
        <f>S256*H256</f>
        <v>0</v>
      </c>
      <c r="U256" s="227">
        <v>0</v>
      </c>
      <c r="V256" s="227">
        <f>U256*H256</f>
        <v>0</v>
      </c>
      <c r="W256" s="227">
        <v>0</v>
      </c>
      <c r="X256" s="228">
        <f>W256*H256</f>
        <v>0</v>
      </c>
      <c r="Y256" s="32"/>
      <c r="Z256" s="32"/>
      <c r="AA256" s="32"/>
      <c r="AB256" s="32"/>
      <c r="AC256" s="32"/>
      <c r="AD256" s="32"/>
      <c r="AE256" s="32"/>
      <c r="AR256" s="199" t="s">
        <v>665</v>
      </c>
      <c r="AT256" s="199" t="s">
        <v>151</v>
      </c>
      <c r="AU256" s="199" t="s">
        <v>88</v>
      </c>
      <c r="AY256" s="15" t="s">
        <v>148</v>
      </c>
      <c r="BE256" s="200">
        <f>IF(O256="základní",K256,0)</f>
        <v>0</v>
      </c>
      <c r="BF256" s="200">
        <f>IF(O256="snížená",K256,0)</f>
        <v>0</v>
      </c>
      <c r="BG256" s="200">
        <f>IF(O256="zákl. přenesená",K256,0)</f>
        <v>0</v>
      </c>
      <c r="BH256" s="200">
        <f>IF(O256="sníž. přenesená",K256,0)</f>
        <v>0</v>
      </c>
      <c r="BI256" s="200">
        <f>IF(O256="nulová",K256,0)</f>
        <v>0</v>
      </c>
      <c r="BJ256" s="15" t="s">
        <v>86</v>
      </c>
      <c r="BK256" s="200">
        <f>ROUND(P256*H256,2)</f>
        <v>0</v>
      </c>
      <c r="BL256" s="15" t="s">
        <v>665</v>
      </c>
      <c r="BM256" s="199" t="s">
        <v>1428</v>
      </c>
    </row>
    <row r="257" spans="1:31" s="2" customFormat="1" ht="6.95" customHeight="1">
      <c r="A257" s="32"/>
      <c r="B257" s="52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37"/>
      <c r="N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</row>
  </sheetData>
  <sheetProtection algorithmName="SHA-512" hashValue="j1DzoTI8gkgHeXnZLQMlMHplvX+xmH0OJlc4T7WBr6cXwERMw4BW7iMiivOpe/6K+4erq6ArwXo3oqZBH51RgA==" saltValue="iT8kS1Qqyr3Gbkj7gyZqpB8rDkg3LX7xgrG82NFRjpIK/f0rlI6GwSC+p0N023WfRDqTZWWZZ+mlCrISOg9E6g==" spinCount="100000" sheet="1" objects="1" scenarios="1" formatColumns="0" formatRows="0" autoFilter="0"/>
  <autoFilter ref="C127:L256" xr:uid="{00000000-0009-0000-0000-000006000000}"/>
  <mergeCells count="9">
    <mergeCell ref="E87:H87"/>
    <mergeCell ref="E118:H118"/>
    <mergeCell ref="E120:H120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02K2023_1 - Elektroinstal...</vt:lpstr>
      <vt:lpstr>02K2023_2 - Elektroinstal...</vt:lpstr>
      <vt:lpstr>02K2023_3 - Elektroinstal...</vt:lpstr>
      <vt:lpstr>02K2023_4 - Elektroinstal...</vt:lpstr>
      <vt:lpstr>02K2023_5 - Elektroinstal...</vt:lpstr>
      <vt:lpstr>02K2023_6 - Elektroinstal...</vt:lpstr>
      <vt:lpstr>'02K2023_1 - Elektroinstal...'!Názvy_tisku</vt:lpstr>
      <vt:lpstr>'02K2023_2 - Elektroinstal...'!Názvy_tisku</vt:lpstr>
      <vt:lpstr>'02K2023_3 - Elektroinstal...'!Názvy_tisku</vt:lpstr>
      <vt:lpstr>'02K2023_4 - Elektroinstal...'!Názvy_tisku</vt:lpstr>
      <vt:lpstr>'02K2023_5 - Elektroinstal...'!Názvy_tisku</vt:lpstr>
      <vt:lpstr>'02K2023_6 - Elektroinstal...'!Názvy_tisku</vt:lpstr>
      <vt:lpstr>'Rekapitulace stavby'!Názvy_tisku</vt:lpstr>
      <vt:lpstr>'02K2023_1 - Elektroinstal...'!Oblast_tisku</vt:lpstr>
      <vt:lpstr>'02K2023_2 - Elektroinstal...'!Oblast_tisku</vt:lpstr>
      <vt:lpstr>'02K2023_3 - Elektroinstal...'!Oblast_tisku</vt:lpstr>
      <vt:lpstr>'02K2023_4 - Elektroinstal...'!Oblast_tisku</vt:lpstr>
      <vt:lpstr>'02K2023_5 - Elektroinstal...'!Oblast_tisku</vt:lpstr>
      <vt:lpstr>'02K2023_6 - Elektroinstal...'!Oblast_tisku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NOTEBOOK-DELL\Petr Kubala</dc:creator>
  <cp:lastModifiedBy>Nováková Ivana</cp:lastModifiedBy>
  <dcterms:created xsi:type="dcterms:W3CDTF">2023-05-03T14:47:17Z</dcterms:created>
  <dcterms:modified xsi:type="dcterms:W3CDTF">2023-06-12T08:29:30Z</dcterms:modified>
</cp:coreProperties>
</file>